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G:\k14regn\Skemaer\2023\"/>
    </mc:Choice>
  </mc:AlternateContent>
  <bookViews>
    <workbookView xWindow="135" yWindow="225" windowWidth="14535" windowHeight="9975" activeTab="4"/>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J114" i="8" l="1"/>
  <c r="P114" i="8" s="1"/>
  <c r="B27" i="7" l="1"/>
  <c r="B18" i="9"/>
  <c r="B63" i="7" l="1"/>
  <c r="B11" i="7"/>
  <c r="B47" i="12" l="1"/>
  <c r="B27" i="12"/>
  <c r="B24" i="12"/>
  <c r="B98" i="7"/>
  <c r="K111" i="8" l="1"/>
  <c r="K93"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74" i="12" l="1"/>
  <c r="B173" i="12"/>
  <c r="B135" i="12"/>
  <c r="B134" i="12"/>
  <c r="B133" i="12"/>
  <c r="B101" i="12"/>
  <c r="B100" i="12"/>
  <c r="B69" i="12"/>
  <c r="B70" i="12"/>
  <c r="B71" i="12"/>
  <c r="B68" i="12"/>
  <c r="B23" i="12"/>
  <c r="B4" i="12"/>
  <c r="B5" i="12"/>
  <c r="B7" i="12"/>
  <c r="B8" i="12"/>
  <c r="B11" i="12"/>
  <c r="B12" i="12"/>
  <c r="B14" i="12"/>
  <c r="B2"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9" i="8"/>
  <c r="B2" i="9"/>
  <c r="B3" i="7"/>
  <c r="A1" i="7"/>
  <c r="A1" i="9"/>
  <c r="G114" i="8" l="1"/>
  <c r="H114" i="8" s="1"/>
  <c r="K114" i="8"/>
  <c r="K85" i="8"/>
  <c r="K12" i="8"/>
  <c r="K108" i="8"/>
  <c r="K99" i="8"/>
  <c r="K89" i="8"/>
  <c r="K102" i="8"/>
  <c r="K92"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6" i="8"/>
  <c r="K4" i="8"/>
  <c r="K7" i="8"/>
  <c r="K8" i="8"/>
  <c r="F118" i="8"/>
  <c r="E118" i="8"/>
  <c r="F117" i="8"/>
  <c r="E117" i="8"/>
  <c r="F116" i="8"/>
  <c r="G116" i="8" s="1"/>
  <c r="E116" i="8"/>
  <c r="J116" i="8" s="1"/>
  <c r="F115" i="8"/>
  <c r="E115" i="8"/>
  <c r="F113" i="8"/>
  <c r="E113" i="8"/>
  <c r="J113" i="8" s="1"/>
  <c r="P113" i="8" s="1"/>
  <c r="F112" i="8"/>
  <c r="E112" i="8"/>
  <c r="F111" i="8"/>
  <c r="G111" i="8" s="1"/>
  <c r="E111" i="8"/>
  <c r="F110" i="8"/>
  <c r="E110" i="8"/>
  <c r="F109" i="8"/>
  <c r="E109" i="8"/>
  <c r="F108" i="8"/>
  <c r="G108" i="8" s="1"/>
  <c r="E108" i="8"/>
  <c r="F107" i="8"/>
  <c r="E107" i="8"/>
  <c r="J107" i="8" s="1"/>
  <c r="P107" i="8" s="1"/>
  <c r="F106" i="8"/>
  <c r="E106" i="8"/>
  <c r="F105" i="8"/>
  <c r="E105" i="8"/>
  <c r="J105" i="8" s="1"/>
  <c r="P105" i="8" s="1"/>
  <c r="F104" i="8"/>
  <c r="E104" i="8"/>
  <c r="F103" i="8"/>
  <c r="E103" i="8"/>
  <c r="J103" i="8" s="1"/>
  <c r="P103" i="8" s="1"/>
  <c r="F102" i="8"/>
  <c r="G102" i="8" s="1"/>
  <c r="E102" i="8"/>
  <c r="F101" i="8"/>
  <c r="E101" i="8"/>
  <c r="F100" i="8"/>
  <c r="E100" i="8"/>
  <c r="G99" i="8"/>
  <c r="E99" i="8"/>
  <c r="J99" i="8" s="1"/>
  <c r="F98" i="8"/>
  <c r="E98" i="8"/>
  <c r="F97" i="8"/>
  <c r="E97" i="8"/>
  <c r="J97" i="8" s="1"/>
  <c r="P97" i="8" s="1"/>
  <c r="F96" i="8"/>
  <c r="E96" i="8"/>
  <c r="F95" i="8"/>
  <c r="E95" i="8"/>
  <c r="J95" i="8" s="1"/>
  <c r="P95" i="8" s="1"/>
  <c r="F94" i="8"/>
  <c r="E94" i="8"/>
  <c r="F93" i="8"/>
  <c r="G93" i="8" s="1"/>
  <c r="E93" i="8"/>
  <c r="F92" i="8"/>
  <c r="G92" i="8" s="1"/>
  <c r="E92" i="8"/>
  <c r="F91" i="8"/>
  <c r="E91" i="8"/>
  <c r="J91" i="8" s="1"/>
  <c r="P91" i="8" s="1"/>
  <c r="F90" i="8"/>
  <c r="E90" i="8"/>
  <c r="F89" i="8"/>
  <c r="G89" i="8" s="1"/>
  <c r="E89" i="8"/>
  <c r="F88" i="8"/>
  <c r="E88" i="8"/>
  <c r="F87" i="8"/>
  <c r="E87" i="8"/>
  <c r="J87" i="8" s="1"/>
  <c r="F86" i="8"/>
  <c r="E86" i="8"/>
  <c r="F85" i="8"/>
  <c r="G85" i="8" s="1"/>
  <c r="E85" i="8"/>
  <c r="J85" i="8" s="1"/>
  <c r="F84" i="8"/>
  <c r="G84" i="8" s="1"/>
  <c r="E84" i="8"/>
  <c r="F83" i="8"/>
  <c r="G83" i="8" s="1"/>
  <c r="E83" i="8"/>
  <c r="J83" i="8" s="1"/>
  <c r="F82" i="8"/>
  <c r="G82" i="8" s="1"/>
  <c r="E82" i="8"/>
  <c r="F81" i="8"/>
  <c r="G81" i="8" s="1"/>
  <c r="E81" i="8"/>
  <c r="J81" i="8" s="1"/>
  <c r="F80" i="8"/>
  <c r="G80" i="8" s="1"/>
  <c r="E80" i="8"/>
  <c r="F79" i="8"/>
  <c r="G79" i="8" s="1"/>
  <c r="E79" i="8"/>
  <c r="J79" i="8" s="1"/>
  <c r="F78" i="8"/>
  <c r="G78" i="8" s="1"/>
  <c r="E78" i="8"/>
  <c r="F77" i="8"/>
  <c r="G77" i="8" s="1"/>
  <c r="E77" i="8"/>
  <c r="J77" i="8" s="1"/>
  <c r="F76" i="8"/>
  <c r="G76" i="8" s="1"/>
  <c r="E76" i="8"/>
  <c r="F75" i="8"/>
  <c r="G75" i="8" s="1"/>
  <c r="E75" i="8"/>
  <c r="J75" i="8" s="1"/>
  <c r="H74" i="8"/>
  <c r="F74" i="8"/>
  <c r="G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J67" i="8" s="1"/>
  <c r="H66" i="8"/>
  <c r="F66" i="8"/>
  <c r="G66" i="8" s="1"/>
  <c r="E66" i="8"/>
  <c r="J66" i="8" s="1"/>
  <c r="F65" i="8"/>
  <c r="G65" i="8" s="1"/>
  <c r="H65" i="8" s="1"/>
  <c r="E65" i="8"/>
  <c r="F64" i="8"/>
  <c r="G64" i="8" s="1"/>
  <c r="H64" i="8" s="1"/>
  <c r="E64" i="8"/>
  <c r="F63" i="8"/>
  <c r="G63" i="8" s="1"/>
  <c r="E63" i="8"/>
  <c r="F62" i="8"/>
  <c r="G62" i="8" s="1"/>
  <c r="H62" i="8" s="1"/>
  <c r="E62" i="8"/>
  <c r="J62" i="8" s="1"/>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G50" i="8"/>
  <c r="F50" i="8"/>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J43" i="8" s="1"/>
  <c r="G42" i="8"/>
  <c r="H42" i="8" s="1"/>
  <c r="F42" i="8"/>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G34" i="8"/>
  <c r="F34" i="8"/>
  <c r="E34" i="8"/>
  <c r="J34" i="8" s="1"/>
  <c r="F33" i="8"/>
  <c r="G33" i="8" s="1"/>
  <c r="E33" i="8"/>
  <c r="F32" i="8"/>
  <c r="G32" i="8" s="1"/>
  <c r="E32" i="8"/>
  <c r="F31" i="8"/>
  <c r="G31" i="8" s="1"/>
  <c r="E31" i="8"/>
  <c r="F30" i="8"/>
  <c r="G30" i="8" s="1"/>
  <c r="E30" i="8"/>
  <c r="J30" i="8" s="1"/>
  <c r="F29" i="8"/>
  <c r="G29" i="8" s="1"/>
  <c r="E29" i="8"/>
  <c r="F28" i="8"/>
  <c r="G28" i="8" s="1"/>
  <c r="H28" i="8" s="1"/>
  <c r="E28" i="8"/>
  <c r="F27" i="8"/>
  <c r="G27" i="8" s="1"/>
  <c r="H27" i="8" s="1"/>
  <c r="E27" i="8"/>
  <c r="J27" i="8" s="1"/>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G18" i="8"/>
  <c r="H18" i="8" s="1"/>
  <c r="F18" i="8"/>
  <c r="E18" i="8"/>
  <c r="J18" i="8" s="1"/>
  <c r="F17" i="8"/>
  <c r="G17" i="8" s="1"/>
  <c r="E17" i="8"/>
  <c r="F16" i="8"/>
  <c r="G16" i="8" s="1"/>
  <c r="H16" i="8" s="1"/>
  <c r="E16" i="8"/>
  <c r="F15" i="8"/>
  <c r="G15" i="8" s="1"/>
  <c r="H15" i="8" s="1"/>
  <c r="E15" i="8"/>
  <c r="F14" i="8"/>
  <c r="G14" i="8" s="1"/>
  <c r="H14" i="8" s="1"/>
  <c r="E14" i="8"/>
  <c r="J14" i="8" s="1"/>
  <c r="F13" i="8"/>
  <c r="G13" i="8" s="1"/>
  <c r="E13" i="8"/>
  <c r="J13" i="8" s="1"/>
  <c r="F12" i="8"/>
  <c r="G12" i="8" s="1"/>
  <c r="E12" i="8"/>
  <c r="J12" i="8" s="1"/>
  <c r="F11" i="8"/>
  <c r="G11" i="8" s="1"/>
  <c r="H11" i="8" s="1"/>
  <c r="E11" i="8"/>
  <c r="J11" i="8" s="1"/>
  <c r="G10" i="8"/>
  <c r="H10" i="8" s="1"/>
  <c r="F10" i="8"/>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3" i="8" l="1"/>
  <c r="J31" i="8"/>
  <c r="J39" i="8"/>
  <c r="J47" i="8"/>
  <c r="J55" i="8"/>
  <c r="J63" i="8"/>
  <c r="J71" i="8"/>
  <c r="H5" i="8"/>
  <c r="L5" i="8" s="1"/>
  <c r="P5" i="8" s="1"/>
  <c r="H13" i="8"/>
  <c r="L13" i="8" s="1"/>
  <c r="P13" i="8" s="1"/>
  <c r="H4" i="8"/>
  <c r="L4" i="8" s="1"/>
  <c r="P4" i="8" s="1"/>
  <c r="H12" i="8"/>
  <c r="L12" i="8" s="1"/>
  <c r="P12" i="8" s="1"/>
  <c r="J8" i="8"/>
  <c r="J9" i="8"/>
  <c r="J10" i="8"/>
  <c r="J16" i="8"/>
  <c r="J17" i="8"/>
  <c r="J21" i="8"/>
  <c r="J25" i="8"/>
  <c r="J29" i="8"/>
  <c r="J33" i="8"/>
  <c r="J37" i="8"/>
  <c r="J41" i="8"/>
  <c r="J45" i="8"/>
  <c r="J49" i="8"/>
  <c r="J53" i="8"/>
  <c r="J57" i="8"/>
  <c r="J61" i="8"/>
  <c r="J65" i="8"/>
  <c r="J69" i="8"/>
  <c r="J73" i="8"/>
  <c r="J90" i="8"/>
  <c r="P90" i="8" s="1"/>
  <c r="J92" i="8"/>
  <c r="J94" i="8"/>
  <c r="P94" i="8" s="1"/>
  <c r="J96" i="8"/>
  <c r="P96" i="8" s="1"/>
  <c r="J98" i="8"/>
  <c r="P98" i="8" s="1"/>
  <c r="J104" i="8"/>
  <c r="P104" i="8" s="1"/>
  <c r="J106" i="8"/>
  <c r="P106" i="8" s="1"/>
  <c r="J108" i="8"/>
  <c r="J112" i="8"/>
  <c r="P112" i="8" s="1"/>
  <c r="J115" i="8"/>
  <c r="P115"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P44" i="8" s="1"/>
  <c r="L46" i="8"/>
  <c r="P46" i="8" s="1"/>
  <c r="L47" i="8"/>
  <c r="L48" i="8"/>
  <c r="P48" i="8" s="1"/>
  <c r="L56" i="8"/>
  <c r="P56" i="8" s="1"/>
  <c r="L57" i="8"/>
  <c r="L58" i="8"/>
  <c r="P58" i="8" s="1"/>
  <c r="L59" i="8"/>
  <c r="P59" i="8" s="1"/>
  <c r="L60" i="8"/>
  <c r="P60" i="8" s="1"/>
  <c r="L61" i="8"/>
  <c r="P61" i="8" s="1"/>
  <c r="L62" i="8"/>
  <c r="P62" i="8" s="1"/>
  <c r="L64" i="8"/>
  <c r="P64" i="8" s="1"/>
  <c r="L66" i="8"/>
  <c r="P66" i="8" s="1"/>
  <c r="L68" i="8"/>
  <c r="P68" i="8" s="1"/>
  <c r="L70" i="8"/>
  <c r="P70" i="8" s="1"/>
  <c r="L72" i="8"/>
  <c r="P72" i="8" s="1"/>
  <c r="L74" i="8"/>
  <c r="P74" i="8" s="1"/>
  <c r="J76" i="8"/>
  <c r="H77" i="8"/>
  <c r="L77" i="8"/>
  <c r="P77" i="8" s="1"/>
  <c r="J80" i="8"/>
  <c r="H81" i="8"/>
  <c r="L81" i="8" s="1"/>
  <c r="P81" i="8" s="1"/>
  <c r="J84" i="8"/>
  <c r="H85" i="8"/>
  <c r="L85" i="8" s="1"/>
  <c r="P85" i="8" s="1"/>
  <c r="P87" i="8"/>
  <c r="J89" i="8"/>
  <c r="H92" i="8"/>
  <c r="L92" i="8" s="1"/>
  <c r="P92" i="8" s="1"/>
  <c r="H99" i="8"/>
  <c r="L99" i="8" s="1"/>
  <c r="P99" i="8" s="1"/>
  <c r="J101" i="8"/>
  <c r="P101" i="8" s="1"/>
  <c r="H108" i="8"/>
  <c r="L108" i="8" s="1"/>
  <c r="J110" i="8"/>
  <c r="P110" i="8" s="1"/>
  <c r="J117" i="8"/>
  <c r="P117" i="8" s="1"/>
  <c r="L18" i="8"/>
  <c r="P18" i="8" s="1"/>
  <c r="L25" i="8"/>
  <c r="L26" i="8"/>
  <c r="P26" i="8" s="1"/>
  <c r="L27" i="8"/>
  <c r="P27" i="8" s="1"/>
  <c r="L28" i="8"/>
  <c r="P28" i="8" s="1"/>
  <c r="L35" i="8"/>
  <c r="P35" i="8" s="1"/>
  <c r="L36" i="8"/>
  <c r="P36" i="8" s="1"/>
  <c r="L37" i="8"/>
  <c r="P37" i="8" s="1"/>
  <c r="L38" i="8"/>
  <c r="P38" i="8" s="1"/>
  <c r="L39" i="8"/>
  <c r="L45" i="8"/>
  <c r="P45" i="8" s="1"/>
  <c r="L49" i="8"/>
  <c r="P49" i="8" s="1"/>
  <c r="L51" i="8"/>
  <c r="P51" i="8" s="1"/>
  <c r="L52" i="8"/>
  <c r="P52" i="8" s="1"/>
  <c r="L53" i="8"/>
  <c r="L54" i="8"/>
  <c r="P54" i="8" s="1"/>
  <c r="L55" i="8"/>
  <c r="P55" i="8" s="1"/>
  <c r="H80" i="8"/>
  <c r="L80" i="8" s="1"/>
  <c r="H89" i="8"/>
  <c r="L89" i="8" s="1"/>
  <c r="H29" i="8"/>
  <c r="L29" i="8" s="1"/>
  <c r="P29" i="8" s="1"/>
  <c r="H30" i="8"/>
  <c r="L30" i="8" s="1"/>
  <c r="P30" i="8" s="1"/>
  <c r="H31" i="8"/>
  <c r="L31" i="8" s="1"/>
  <c r="P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6" i="8"/>
  <c r="P86" i="8" s="1"/>
  <c r="J88" i="8"/>
  <c r="P88" i="8" s="1"/>
  <c r="J93" i="8"/>
  <c r="J100" i="8"/>
  <c r="P100" i="8" s="1"/>
  <c r="J102" i="8"/>
  <c r="J109" i="8"/>
  <c r="P109" i="8" s="1"/>
  <c r="J111" i="8"/>
  <c r="H116" i="8"/>
  <c r="L116" i="8" s="1"/>
  <c r="P116" i="8" s="1"/>
  <c r="J118" i="8"/>
  <c r="P118" i="8" s="1"/>
  <c r="H76" i="8"/>
  <c r="L76" i="8"/>
  <c r="H84" i="8"/>
  <c r="L84" i="8" s="1"/>
  <c r="H78" i="8"/>
  <c r="L78" i="8"/>
  <c r="H82" i="8"/>
  <c r="L82" i="8" s="1"/>
  <c r="H93" i="8"/>
  <c r="L93" i="8" s="1"/>
  <c r="H102" i="8"/>
  <c r="L102" i="8"/>
  <c r="H111" i="8"/>
  <c r="L111" i="8" s="1"/>
  <c r="P53" i="8" l="1"/>
  <c r="P47" i="8"/>
  <c r="P73" i="8"/>
  <c r="P69" i="8"/>
  <c r="P25" i="8"/>
  <c r="P108" i="8"/>
  <c r="P57" i="8"/>
  <c r="P41" i="8"/>
  <c r="P7" i="8"/>
  <c r="P10" i="8"/>
  <c r="P8" i="8"/>
  <c r="P89" i="8"/>
  <c r="P84" i="8"/>
  <c r="P102" i="8"/>
  <c r="P82" i="8"/>
  <c r="P76" i="8"/>
  <c r="P111" i="8"/>
  <c r="P93" i="8"/>
  <c r="P78" i="8"/>
  <c r="P80" i="8"/>
  <c r="B152" i="7" l="1"/>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<sst xmlns="http://schemas.openxmlformats.org/spreadsheetml/2006/main" count="868" uniqueCount="638">
  <si>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</si>
  <si>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</si>
  <si>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</si>
  <si>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</si>
  <si>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</si>
  <si>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</si>
  <si>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</si>
  <si>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</si>
  <si>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</si>
  <si>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</si>
  <si>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</si>
  <si>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</si>
  <si>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</si>
  <si>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</si>
  <si>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</si>
  <si>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</si>
  <si>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</si>
  <si>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</si>
  <si>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</si>
  <si>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</si>
  <si>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</si>
  <si>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</si>
  <si>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</si>
  <si>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</si>
  <si>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</si>
  <si>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</si>
  <si>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</si>
  <si>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</si>
  <si>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</si>
  <si>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</si>
  <si>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</si>
  <si>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</si>
  <si>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</si>
  <si>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</si>
  <si>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</si>
  <si>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</si>
  <si>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</si>
  <si>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</si>
  <si>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</si>
  <si>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</si>
  <si>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</si>
  <si>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</si>
  <si>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</si>
  <si>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</si>
  <si>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</si>
  <si>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</si>
  <si>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</si>
  <si>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</si>
  <si>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</si>
  <si>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Currency, the amounts are given in:</t>
  </si>
  <si>
    <t>Profit and loss statement</t>
  </si>
  <si>
    <t>Ordinary non-financial items</t>
  </si>
  <si>
    <t>Cost of subcontractors and other work done by others (by non-employees)</t>
  </si>
  <si>
    <t>Cost of minor equipment and fixtures not capitalised</t>
  </si>
  <si>
    <t>Payments for long-term rental and operational leasing of goods</t>
  </si>
  <si>
    <t>Taxes</t>
  </si>
  <si>
    <t>Financial items</t>
  </si>
  <si>
    <t>Appropriation of profit or treatment of loss</t>
  </si>
  <si>
    <t>Driftsmidler i alt</t>
  </si>
  <si>
    <t>Intangible assets in progress</t>
  </si>
  <si>
    <t>Machinery, plant and equipment, total</t>
  </si>
  <si>
    <t>Increase, total</t>
  </si>
  <si>
    <t>Supplementary questions</t>
  </si>
  <si>
    <t>Name and surname</t>
  </si>
  <si>
    <t>Phone number</t>
  </si>
  <si>
    <t>E-mail</t>
  </si>
  <si>
    <t>Your contact person</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</si>
  <si>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</si>
  <si>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</si>
  <si>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</si>
  <si>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</si>
  <si>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</si>
  <si>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</si>
  <si>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</si>
  <si>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</si>
  <si>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</si>
  <si>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Increase</t>
  </si>
  <si>
    <t>Grunde og bygninger</t>
  </si>
  <si>
    <t>Intangible assets</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</si>
  <si>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</si>
  <si>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</si>
  <si>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</si>
  <si>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</si>
  <si>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</si>
  <si>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</si>
  <si>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</si>
  <si>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</si>
  <si>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</si>
  <si>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</si>
  <si>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</si>
  <si>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</si>
  <si>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</si>
  <si>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</si>
  <si>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</si>
  <si>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</si>
  <si>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</si>
  <si>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</si>
  <si>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</si>
  <si>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</si>
  <si>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</si>
  <si>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Disposals of Software (cost value)</t>
  </si>
  <si>
    <t>Disposals of existing buildings (incl. land value) at cost value</t>
  </si>
  <si>
    <t>Disposals of undeveloped land (cost value)</t>
  </si>
  <si>
    <t>Disposals of roads, harbours, squares, etc (cost value)</t>
  </si>
  <si>
    <t>Reversal of amortisation on disposals of completed development projects</t>
  </si>
  <si>
    <t>Reversal of amortisation on disposals of intangible assets, total</t>
  </si>
  <si>
    <t>Reversal of amortisation on disposals of land and buidlings</t>
  </si>
  <si>
    <t>Reversal of amortisation on disposals of land and buildings, total</t>
  </si>
  <si>
    <t>Reversal of amortisation on disposals of machinery, plant and equipment</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</si>
  <si>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</si>
  <si>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</si>
  <si>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</si>
  <si>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</si>
  <si>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</si>
  <si>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</si>
  <si>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</si>
  <si>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</si>
  <si>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</si>
  <si>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</si>
  <si>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Investments include only assets that are intended for the company continuing ownership or use.</t>
  </si>
  <si>
    <t>Plant, machinery and equipment</t>
  </si>
  <si>
    <t>Plant, machinery and equipment, total</t>
  </si>
  <si>
    <t>Disposals of concessions, patents, licences, trademarks, and 
other similar rights (cost value)</t>
  </si>
  <si>
    <t>Disposals of other fixtures and fittings, tools, and equipment at cost value</t>
  </si>
  <si>
    <t>Disposals of Goodwill (cost value)</t>
  </si>
  <si>
    <r>
      <rPr>
        <sz val="11"/>
        <rFont val="Calibri"/>
        <family val="2"/>
      </rPr>
      <t>Corporation tax</t>
    </r>
    <r>
      <rPr>
        <sz val="11"/>
        <rFont val="Calibri"/>
        <family val="2"/>
        <scheme val="minor"/>
      </rPr>
      <t xml:space="preserve"> etc. on ordinary result (+/-)</t>
    </r>
  </si>
  <si>
    <t xml:space="preserve">Danmarks Statistik </t>
  </si>
  <si>
    <t>Statistic Denmark</t>
  </si>
  <si>
    <t>Plant, machinery  and equitment</t>
  </si>
  <si>
    <t>A statistic feedback in your industry level</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</si>
  <si>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</si>
  <si>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</si>
  <si>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</si>
  <si>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</si>
  <si>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</si>
  <si>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</si>
  <si>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</si>
  <si>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</si>
  <si>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</si>
  <si>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</si>
  <si>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</si>
  <si>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</si>
  <si>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</si>
  <si>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</si>
  <si>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</si>
  <si>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</si>
  <si>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</si>
  <si>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</si>
  <si>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</si>
  <si>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</si>
  <si>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</si>
  <si>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</si>
  <si>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</si>
  <si>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</si>
  <si>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</si>
  <si>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</si>
  <si>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</si>
  <si>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</si>
  <si>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</si>
  <si>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</si>
  <si>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</si>
  <si>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</si>
  <si>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</si>
  <si>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</si>
  <si>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</si>
  <si>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</si>
  <si>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</si>
  <si>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</si>
  <si>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</si>
  <si>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</si>
  <si>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</si>
  <si>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</si>
  <si>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</si>
  <si>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</si>
  <si>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</si>
  <si>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</si>
  <si>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</si>
  <si>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</si>
  <si>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</si>
  <si>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</si>
  <si>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</si>
  <si>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</si>
  <si>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</si>
  <si>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</si>
  <si>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</si>
  <si>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</si>
  <si>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</si>
  <si>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</si>
  <si>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</si>
  <si>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</si>
  <si>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</si>
  <si>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</si>
  <si>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</si>
  <si>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</si>
  <si>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</si>
  <si>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</si>
  <si>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</si>
  <si>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</si>
  <si>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</si>
  <si>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</si>
  <si>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</si>
  <si>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</si>
  <si>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</si>
  <si>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</si>
  <si>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</si>
  <si>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</si>
  <si>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</si>
  <si>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</si>
  <si>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</si>
  <si>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</si>
  <si>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</si>
  <si>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</si>
  <si>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</si>
  <si>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</si>
  <si>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</si>
  <si>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</si>
  <si>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</si>
  <si>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</si>
  <si>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</si>
  <si>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</si>
  <si>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</si>
  <si>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</si>
  <si>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</si>
  <si>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</si>
  <si>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</si>
  <si>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</si>
  <si>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</si>
  <si>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</si>
  <si>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</si>
  <si>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</si>
  <si>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</si>
  <si>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</si>
  <si>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</si>
  <si>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</si>
  <si>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</si>
  <si>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</si>
  <si>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</si>
  <si>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</si>
  <si>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</si>
  <si>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</si>
  <si>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</si>
  <si>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</si>
  <si>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</si>
  <si>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</si>
  <si>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</si>
  <si>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</si>
  <si>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</si>
  <si>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</si>
  <si>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</si>
  <si>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</si>
  <si>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</si>
  <si>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</si>
  <si>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</si>
  <si>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</si>
  <si>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</si>
  <si>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</si>
  <si>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</si>
  <si>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</si>
  <si>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</si>
  <si>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</si>
  <si>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</si>
  <si>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</si>
  <si>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</si>
  <si>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</si>
  <si>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</si>
  <si>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</si>
  <si>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</si>
  <si>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</si>
  <si>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</si>
  <si>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</si>
  <si>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</si>
  <si>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</si>
  <si>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</si>
  <si>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</si>
  <si>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</si>
  <si>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</si>
  <si>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</si>
  <si>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</si>
  <si>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</si>
  <si>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</si>
  <si>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</si>
  <si>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</si>
  <si>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</si>
  <si>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</si>
  <si>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</si>
  <si>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</si>
  <si>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</si>
  <si>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</si>
  <si>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</si>
  <si>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</si>
  <si>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</si>
  <si>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</si>
  <si>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</si>
  <si>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</si>
  <si>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</si>
  <si>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</si>
  <si>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</si>
  <si>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TBM (TILBAGEMELDING)</t>
  </si>
  <si>
    <t>&lt;e:RequestForFreeCopyOfStatisticsInReturnForHelp contextRef="c10"&gt;true&lt;/e:RequestForFreeCopyOfStatisticsInReturnForHelp&gt;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</si>
  <si>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</si>
  <si>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</si>
  <si>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</si>
  <si>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</si>
  <si>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</si>
  <si>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</si>
  <si>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</si>
  <si>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</si>
  <si>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</si>
  <si>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</si>
  <si>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</si>
  <si>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</si>
  <si>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</si>
  <si>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</si>
  <si>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</si>
  <si>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</si>
  <si>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</si>
  <si>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</si>
  <si>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</si>
  <si>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</si>
  <si>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</si>
  <si>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</si>
  <si>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</si>
  <si>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</si>
  <si>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r>
      <t xml:space="preserve">Date of  approval of the official annual report: </t>
    </r>
    <r>
      <rPr>
        <b/>
        <sz val="11"/>
        <rFont val="Calibri"/>
        <family val="2"/>
      </rPr>
      <t>YYYY-MM-DD</t>
    </r>
  </si>
  <si>
    <t>Cost of sales (materials)</t>
  </si>
  <si>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</si>
  <si>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</si>
  <si>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</si>
  <si>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</si>
  <si>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</si>
  <si>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</si>
  <si>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</si>
  <si>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</si>
  <si>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Equity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</si>
  <si>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</si>
  <si>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</si>
  <si>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</si>
  <si>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 xml:space="preserve"> 1000--&gt;</t>
  </si>
  <si>
    <t>test@test.dk</t>
  </si>
  <si>
    <t>Kopier kolonne P til fx Notesblokken eller Notepad og gem den, så er XBRL-filen dannet</t>
  </si>
  <si>
    <t>Filen bliver afvist, hvis filen ikke er gemt med en UTF-8 kodning</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</si>
  <si>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</si>
  <si>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Figur A</t>
  </si>
  <si>
    <t>Figure A</t>
  </si>
  <si>
    <t>Arbejde udført for egen regning og opført under aktiver som tilgang</t>
  </si>
  <si>
    <t>Andre driftsindtægter 
• Her anføres kun indtægter af sekundær karakter</t>
  </si>
  <si>
    <t>Køb af underentrepriser/underleverandører
• Køb af andres arbejde i forbindelse med virksomhedens primære drift (fremmed arbejde)</t>
  </si>
  <si>
    <t>Omkostninger til husleje (ekskl. varme og el)
• Omfatter kun udgifter til lejeforhold</t>
  </si>
  <si>
    <t>Omkostninger til anskaffelse af småinventar/driftsmidler med kort levetid
• Udgifter til anskaffelser, der udgiftsføres fuldt ud over resultatopgørelsen i købsåret, dvs. straksafskrives</t>
  </si>
  <si>
    <t>Eksterne omkostninger i øvrigt (bortset fra poster af sekundær karakter)
• Udgifter til køretøjer, reparation, vedligeholdelse, rengøring, uddannelse, arbejdstøj, kontorartikler, telefon, revisor , forsikringer ol.</t>
  </si>
  <si>
    <t>Lønninger og gager
• Refusioner og viderefaktureret løn fratrækkes ikke og anføres i pkt. 3 som anden driftsindtægt</t>
  </si>
  <si>
    <t>Sekundære omkostninger
•Tab af salg af immaterielle og materielle anlægsafgifter, udgifter til erstatninger ol.</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</si>
  <si>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</si>
  <si>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</si>
  <si>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Tilgang af Erhvervede koncessioner, patenter, licenser, varemærker samt lignende rettigheder til kostpris</t>
  </si>
  <si>
    <t>Tilgang af Immaterialle aktiver under udvikling</t>
  </si>
  <si>
    <t>Tilgang/Køb af ubebyggede grunde</t>
  </si>
  <si>
    <t>Tilgang af veje, havne, pladser o.l. til kostpris
• Bemærk, at overførsel fra posten Aktiver under opførelse er ikke en tilgang</t>
  </si>
  <si>
    <t>Tilgang af produktionsanlæg og maskiner
• Bemærk, at overførsel fra posten Aktiver under opførelse er ikke en tilgang</t>
  </si>
  <si>
    <t xml:space="preserve">Tilgang af andre anlæg, driftsmateriel og inventar til kostpris 
• Bemærk, at overførsel fra posten Aktiver under opførelse er ikke en tilgang
(inkl. omkostninger til inventar i, og ombygning af lejede lokaler) </t>
  </si>
  <si>
    <t>Tilgang af ombygning af bygninger til kostpris
Medtages ikke:
• Omkostninger til ombygning af lejede lokaler (Angives i pkt. 75) 
• Bemærk, at overførsel fra posten Aktiver under opførelse er ikke en tilgang</t>
  </si>
  <si>
    <t>Reversal of accumulated amortisation and impairment of the disposed goodwill</t>
  </si>
  <si>
    <t>Reversal of accumulated amortisation and impairment of the disposed software</t>
  </si>
  <si>
    <t>Reversal of accumulated amortisation and impairment of the disposed production machinery and equipment</t>
  </si>
  <si>
    <t>Reversal of accumulated amortisation and impairment of the disposed machinery, plant and equipment, total</t>
  </si>
  <si>
    <t>Disposals of production machinery and equipment (cost value)</t>
  </si>
  <si>
    <t>Disposals of completed development projects (cost value)</t>
  </si>
  <si>
    <t>Tilgang af opførelsesudgifter for nybygninger (ekskl. grunde)
• Bemærk, at overførsel fra posten Aktiver under opførelse er ikke en tilgang</t>
  </si>
  <si>
    <t>Andre omkostninger til social sikring
• Arbejdsgiverens bidrag til ATP, AER, BST ol. og personaleforsikringer i form af syge-arbejdsskade- ulykkes og livsforsikringer mm.</t>
  </si>
  <si>
    <t>Interest payable and similar charges
• Financial cost</t>
  </si>
  <si>
    <t>Additions of tangible assets in progress and Prepayments</t>
  </si>
  <si>
    <t>Land and buildings, total
(pkt. 84+85+86)</t>
  </si>
  <si>
    <t>Machinery, plant and equipment, total
(pkt. 88+89)</t>
  </si>
  <si>
    <t>Intangible assets, total
(pkt.79+80+81+82)</t>
  </si>
  <si>
    <t>Reversal of amortisation on disposals of intangible assets, total
(pkt.91+92+93+94)</t>
  </si>
  <si>
    <t>Tilbageførte afskrivninger immaterielle anlægsaktiver i alt
(pkt.91+92+93+94)</t>
  </si>
  <si>
    <t>Tilbageførte afskrivninger på grunde og bygninger i alt
(pkt.96+97+98)</t>
  </si>
  <si>
    <t>Reversal of amortisation on disposals of land and buildings, total
(pkt.96+97+98)</t>
  </si>
  <si>
    <t>Reversal of accumulated amortisation and impairment of the disposed machinery, plant and equipment, total
(pkt. 100+101)</t>
  </si>
  <si>
    <t>Tilbageførte afskrivninger på driftsmidler i alt
(pkt. 100+101)</t>
  </si>
  <si>
    <t>Immaterielle anlægsaktiver i alt
(pkt. 62+63+64+65+66)</t>
  </si>
  <si>
    <t>Intangible assets, total
(pkt. 62+63+64+65+66)</t>
  </si>
  <si>
    <t>Land and buildings, total
(pkt. 68+69+70+71+72)</t>
  </si>
  <si>
    <t>Fast ejendom i alt
(pkt. 68+69+70+71+72)</t>
  </si>
  <si>
    <t>Driftsmidler i alt
(pkt. 74+75)</t>
  </si>
  <si>
    <t>Plant, machinery and equipment, total
(pkt. 74+75)</t>
  </si>
  <si>
    <t>Tilgang i alt
(pkt. 67+73+76+77)</t>
  </si>
  <si>
    <t>Increase, total
(pkt. 67+73+76+77)</t>
  </si>
  <si>
    <t>Write downs of current assets other than current financial assets 
• eg. extraordinary write down of stock</t>
  </si>
  <si>
    <t>Other operating income
• Income not related to the primary operating business</t>
  </si>
  <si>
    <t xml:space="preserve">Andre driftsindtægter 
</t>
  </si>
  <si>
    <t xml:space="preserve">Cost of sales (materials)
</t>
  </si>
  <si>
    <t>Køb af underentrepriser/underleverandører</t>
  </si>
  <si>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</si>
  <si>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</si>
  <si>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</si>
  <si>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</si>
  <si>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</si>
  <si>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</si>
  <si>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Other external charges (administrative costs etc.)</t>
  </si>
  <si>
    <t>Udgifter til køretøjer, reparation, vedligeholdelse, rengøring, uddannelse, arbejdstøj, kontorartikler, telefon, revisor , forsikringer ol.</t>
  </si>
  <si>
    <t xml:space="preserve">Lønninger og gager
</t>
  </si>
  <si>
    <t>• Arbejdsgiverens bidrag til de ansattes pensionsordninger i form af overenskomstaftale pensionsordninger, firmapensionordninger ol.
• Pensionsudbetalinger til fratrådte medarbejdere</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</si>
  <si>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</si>
  <si>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</si>
  <si>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</si>
  <si>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</si>
  <si>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</si>
  <si>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Write downs of current assets other than current financial assets 
</t>
  </si>
  <si>
    <t xml:space="preserve">Sekundære omkostninger
</t>
  </si>
  <si>
    <t xml:space="preserve">Renteindtægter o.l. af finansielle anlægsaktiver og omsætningsaktiver
</t>
  </si>
  <si>
    <t>• Af tilgodehavende, obligationer samt andre værdipapirer og likvide beholdninger</t>
  </si>
  <si>
    <t xml:space="preserve">Impairment of financial assets 
</t>
  </si>
  <si>
    <t>• Negative dividend and negative value adjustments of investments (eg. in subsidiaries/affiliated companies)</t>
  </si>
  <si>
    <t xml:space="preserve">Nedskrivning af finansielle anlægs- og omsætningsaktiver
</t>
  </si>
  <si>
    <t xml:space="preserve">Interest payable and similar charges
</t>
  </si>
  <si>
    <t xml:space="preserve">Indtægter af kapitalandele og øvrigt udbytte af finansielle anlægsaktiver </t>
  </si>
  <si>
    <t xml:space="preserve">Dividends and other income received from fixed financial assets 
</t>
  </si>
  <si>
    <t>• Konstaterede tab
• Hensættelser til imødegåelse af tab på debitorer
• Regulering af hensættelse til tab på debitorer (deriblandt tilbageførsel af tidligere hensættelser)</t>
  </si>
  <si>
    <t>• Udgifter til anskaffelser, der udgiftsføres fuldt ud over resultatopgørelsen i købsåret, dvs. straksafskrives</t>
  </si>
  <si>
    <t>• The employer's contribution to the employees'  pension schemes eg. Company pension schemes, collective agreement pension schemes etc.
• Pension payments to retired employees</t>
  </si>
  <si>
    <t>Depreciation and amortisation of tangible and intangible fixed assets</t>
  </si>
  <si>
    <t>• Financial costs</t>
  </si>
  <si>
    <t>Dividends to shareholders and similar payments to owners including extraordinary dividends</t>
  </si>
  <si>
    <t>Som ikke er IFRS16 leasing</t>
  </si>
  <si>
    <t>But not cost related to IFRS16 leasing</t>
  </si>
  <si>
    <t>Medtages: 
• Omkostninger for egen regning til materialer, egne lønninger m.v. til forbedring af egne bygninger, maskiner, udvikling af software o.l. 
Medtages ikke: 
• Køb af andres forbedring af virksomhedens bygninger, maskiner, udvikling af software o.l.</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</si>
  <si>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</si>
  <si>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t>Under afgang anføres afgangen af aktiver i kostpriser samt de tilbageførte afskrivninger/nedskrivninger i forbindelse med årets afgang</t>
  </si>
  <si>
    <t>Tilgang/Køb af ubebyggede grunde
• Bemærk, at overførsel fra posten Aktiver under opførelse er ikke en tilgang</t>
  </si>
  <si>
    <t>Tilgang/Køb af eksisterende bygninger (inkl. grundværdi)
• Bemærk, at overførsel fra posten Aktiver under opførelse er ikke en tilgang</t>
  </si>
  <si>
    <t xml:space="preserve">Udfyld indberetningsskemaet i fanen " Regnskabsstatistik"  indberetningsskemaet. Alle de grå felter skal udfyldes for, at indberetningen er korrekt. </t>
  </si>
  <si>
    <t>1. Dan og gem XBRL fil</t>
  </si>
  <si>
    <t>2.1 Virk.dk - Regnskabsstatistik</t>
  </si>
  <si>
    <t>hvorefter der trykkes næste</t>
  </si>
  <si>
    <r>
      <t xml:space="preserve"> </t>
    </r>
    <r>
      <rPr>
        <b/>
        <i/>
        <sz val="11"/>
        <rFont val="Calibri"/>
        <family val="2"/>
      </rPr>
      <t xml:space="preserve">Regnskabsstatistik til Danmarks Statistik </t>
    </r>
  </si>
  <si>
    <t>2.2 Upload XBRL fil</t>
  </si>
  <si>
    <t>Tryk ”vælg fil”, og upload din XBRL-fil og tryk næste.</t>
  </si>
  <si>
    <t>2.3 Test XBRL fil og indsend indberetning</t>
  </si>
  <si>
    <t>Du kan nu teste din indberetningsfil, og indsende indberetningen</t>
  </si>
  <si>
    <r>
      <t>HUSK</t>
    </r>
    <r>
      <rPr>
        <sz val="10.5"/>
        <color theme="1"/>
        <rFont val="Georgia"/>
        <family val="1"/>
      </rPr>
      <t xml:space="preserve">! kontroller at </t>
    </r>
    <r>
      <rPr>
        <b/>
        <sz val="10.5"/>
        <color theme="1"/>
        <rFont val="Georgia"/>
        <family val="1"/>
      </rPr>
      <t>det firmanavn og CVR-nummer der indberettes for fremgår af oversigten.</t>
    </r>
  </si>
  <si>
    <t>3. Kvittering</t>
  </si>
  <si>
    <t>Afslutningsvis får du en kvittering</t>
  </si>
  <si>
    <t>www.dst.dk/regn</t>
  </si>
  <si>
    <t>2. Start</t>
  </si>
  <si>
    <t>2.2 Upload XBRL file</t>
  </si>
  <si>
    <t>2.3 Test the XBRL file and send the report</t>
  </si>
  <si>
    <t>If you wish to test the XBRL file i correct, you can press the ' Test' button 
Or you can upload the report to Statistic Denmark</t>
  </si>
  <si>
    <t xml:space="preserve">REMINDER: Please remember to control that the companys name (Navn) and the cvr. no (CVR-nummer) is correct. </t>
  </si>
  <si>
    <t>3. Receipt</t>
  </si>
  <si>
    <t>You wil receive a receipt as a validation that the report have been received and accepted</t>
  </si>
  <si>
    <t>Click on the ”vælg fil”- button to find and upload the XBRL-file and click on the ”næste” - button to continue</t>
  </si>
  <si>
    <t>Click on the ”næste”-button to continue</t>
  </si>
  <si>
    <t>Under indberetning og myndighed;</t>
  </si>
  <si>
    <t>In the section below: ¨vælg den ønskede indberetning og myndighed¨ you must choose the item:</t>
  </si>
  <si>
    <t>Dette er en vejledning til indberetning til Regnskabsstatistikken</t>
  </si>
  <si>
    <t>Læs venligst Start-siden grundigt.</t>
  </si>
  <si>
    <t>• Kun pkt. 8,19,24-27 samt pkt. 55 må indeholde et negativt fortegn</t>
  </si>
  <si>
    <t xml:space="preserve">Arket " Regnskabsstatistik" viser indberetningsskemaet. 
Alle de grå felter skal udfyldes for, at indberetningen er korrekt. </t>
  </si>
  <si>
    <t>Hvis du ikke har tal for en given post, skrives et "0".</t>
  </si>
  <si>
    <t>Årets resultat (+/-)
(pkt. 24-25)</t>
  </si>
  <si>
    <t>• Der er indlagt nogle valideringer i cellerne. Hvis den en celle farves rødt, skyldes det enten forkerte fortegn eller decimaler i cellen 
Derfor tjek venligst dine indtastede tal igen</t>
  </si>
  <si>
    <t>Please read the ¨Start - Guide¨ thoroughly</t>
  </si>
  <si>
    <t xml:space="preserve">Posterne skrives i hele 1.000 kroner og må ikke indeholde decimaler - i eksemplet er anvendt DKK </t>
  </si>
  <si>
    <t>1. ¨Start-guide¨: Her finder du en forside med oversigt og generelle råd vedrørende Regnskabsstatistikken</t>
  </si>
  <si>
    <t>This Excel contain the following worksheets:</t>
  </si>
  <si>
    <t>Turnover (net sales). Excluding discounts, VAT and excise duties</t>
  </si>
  <si>
    <t>FAQ og spørgsmål om REGNSKABSSTATISTIKKEN</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</si>
  <si>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</si>
  <si>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</si>
  <si>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</si>
  <si>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Det korte svar er nej</t>
  </si>
  <si>
    <t>Unfortunely - No</t>
  </si>
  <si>
    <t>There can be various reasons why a file is rejected</t>
  </si>
  <si>
    <t>Statistikken er lovpligtig og indsamles på baggrund af Lov om Danmarks Statistik, jfr. lovbekendtgørelse nr. 599 af 22. juni 2000, § 8 og 12</t>
  </si>
  <si>
    <t>Contact information</t>
  </si>
  <si>
    <t>Telephone : 39173570</t>
  </si>
  <si>
    <t>Email: Regn@dst.dk</t>
  </si>
  <si>
    <t>Telefon nr. : 39173570</t>
  </si>
  <si>
    <t>The worksheet " Regnskabsstatistik" contains the accounting form where you can type in the gray cells</t>
  </si>
  <si>
    <t>If you have no income/cost to report for an item please type a "0" in the cell</t>
  </si>
  <si>
    <t>• Only item 8,19,24-27 and item 55 may have a minus sign, all other items are (in advanced) presumed  either as an income or a cost</t>
  </si>
  <si>
    <t>All amounts must be reported in 1.000 and with no use of decimals</t>
  </si>
  <si>
    <t>• Information: There have been added validations to the cells
If a cell turns red, it is due to either a minus sign or the appearence of decimals in the cell
Please check the entered amounts again</t>
  </si>
  <si>
    <t xml:space="preserve">1. ¨Start-guide¨: In this worksheet you will find generel information and an overview of the content </t>
  </si>
  <si>
    <t>2. ¨Regnskabsstatistik¨: Her indtaster du selve indberetningen
• Hvis du kopierer og indsætter tal, indsæt kun tal uden formatering</t>
  </si>
  <si>
    <t>Reversal of accumulated amortisation and impairment of the disposed other fixtures and fittings, 
tools and equipment</t>
  </si>
  <si>
    <t>Reversal of amortisation on disposals of intangible assets</t>
  </si>
  <si>
    <t>Disposals in total at book value
(pts. 83+87+90-95-99-102)</t>
  </si>
  <si>
    <t>Tilgang af veje, havne, pladser o.l. til kostpris
• Bemærk, at overførsel fra posten ¨Aktiver under opførelse¨ ikke er en tilgang</t>
  </si>
  <si>
    <t>Addition/Construction, alteration and improvement of roads, harbours, squares, etc 
including development and improvement of land
• Transfer (as a result of completion) from item 77 is not considered an increase</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</si>
  <si>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</si>
  <si>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</si>
  <si>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Cost of sale only apply to cost of materials, freight and duties on goods
• For the transportation industry:  cost of sale may also include cost for fuel 
Please do not include: 
• Cost of wages amd salaries for production
• Cost of subcontractors or work performed by others, these cost must be added in item no. 5
• Neither of the following cost are considered as cost of sale: 
Duties, roadcharges, cost to ferry or bridges, fees to harbour or airports, insurance, fines, repairs, leasing etc.
All of the mentioned cost must be added to item no. 11 and leasing to item no. 9</t>
  </si>
  <si>
    <r>
      <rPr>
        <sz val="11"/>
        <rFont val="Calibri"/>
        <family val="2"/>
      </rPr>
      <t>• Cost for the processing of the company's raw materials and semi-finished products done by others</t>
    </r>
    <r>
      <rPr>
        <sz val="11"/>
        <rFont val="Calibri"/>
        <family val="2"/>
        <scheme val="minor"/>
      </rPr>
      <t xml:space="preserve">
• Cost for work done by others eg. subcontractors
For the transportation industry:  eg. transportation done by other freight companies, truck drivers, ships or planes</t>
    </r>
  </si>
  <si>
    <r>
      <t xml:space="preserve">Rent only, other cost related to renting can be applied to item 11
Rent includes expenses for: 
• Regular rent
• Rent of area 
</t>
    </r>
    <r>
      <rPr>
        <sz val="11"/>
        <rFont val="Calibri"/>
        <family val="2"/>
      </rPr>
      <t xml:space="preserve">• Rental of warehouse (applied only for the storage business) </t>
    </r>
    <r>
      <rPr>
        <sz val="11"/>
        <rFont val="Calibri"/>
        <family val="2"/>
        <scheme val="minor"/>
      </rPr>
      <t xml:space="preserve">
• Rental of garages (applied only for the transportation industry)
Please do not add:
• Cost for electricity or heating
• Other premises costs related to renting </t>
    </r>
  </si>
  <si>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</si>
  <si>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 The employers' contribution to ATP, AER, BST etc. paid by the Company 
• Cost of employee insurance eg. health- and life insurances etc.</t>
  </si>
  <si>
    <t>Please do not subtract reimbursed or re-invoiced cost of salery and wages but apply the reimbursed/re-invoiced cost at item no. 3
Wages and salaries total must be included: 
• Total wages and salaries (wages and salaries for production, remuneration to the Executive Board, holiay payment and allowance, bonus arrangement,  wage supplements etc.) 
• For temp agencies: this also include paid wages and salaries for employees working as temporary workers even if their wages and salaries are reinvoiced to other enterprises
Please dont add following cost to wages and salaries:  
• Payments for temporary workers provided from another enterprise eg. Temp agencies (item no. 7)
• Cost to work proformed by others (item no. 5)</t>
  </si>
  <si>
    <t>Payments for temporary workers provided from another enterprise (e.g. temp agencies)</t>
  </si>
  <si>
    <t>• Payment for temporary workers provided from another enterprise eg agancies
• Temporary workers provided from associated or affilitated companies within the group 
• Payments for non DK-based employees
Only for temp agencies: Salery and wages for employees working as temporary workers should be included in item no. 12,13 and 14</t>
  </si>
  <si>
    <t>Expenses for purchase of small/minor equipment that are depreciated immediately and not capitalised as an asset</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</si>
  <si>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</si>
  <si>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Omfatter kun udgifter til lejeforhold såsom: 
• Husleje 
• Arealleje
• Lagerleje (kun for opbevaringsvirksomheder) 
• Garageleje (kun for transportvirksomheder)
Medtages ikke: 
• Varme og energiforbrug (pkt. 11)
• Andre lokaleomkostninger, fx fællesomkostninger (pkt. 11)</t>
  </si>
  <si>
    <t>Ordinary write-offs in respect to debtors (+/-)</t>
  </si>
  <si>
    <t>• Established losses on debtors
• Provisions to cover losses on receivables
• Adjustment of provisons for losses on debtors including reversal of previous provisions (-)</t>
  </si>
  <si>
    <t>Expenses for attorney, accountant, insurance, work clothes, office supplies, telephone, heating, maintenance and repairments, vehicles, other staff costs, cleaning, training etc.</t>
  </si>
  <si>
    <t>• Arbejdsgiverens bidrag til ATP, AER, BST etc. og personaleforsikringer i form af syge-, arbejdsskade- ulykkes og livsforsikringer mm.</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</si>
  <si>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</si>
  <si>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The depreciation and amortisation of tangible and intangible fixed assets for the year 
Please do not include: 
• Cost of small/minor equipment depreciated immediately (item no. 7) and not capitalised as an asset</t>
  </si>
  <si>
    <t>Impairment of tangible and intangible fixed assets</t>
  </si>
  <si>
    <t>• The impairment of tangible and intangible fixed assets for the year 
Please do not include: 
• Cost of small/minor aquipment depreciated immediately (item no. 7)</t>
  </si>
  <si>
    <t>• Tab af salg af immaterielle og materielle anlægsafgifter, udgifter til erstatninger ol.
• Udgifter på omsætningsejendomme (hvis ejendomme ikke er primær driftsaktivitet). Indtægt angives i pkt. 3</t>
  </si>
  <si>
    <t>• Losses from sale of tangible and intangible fixed assets
• Other expenses derivated from rental estate if rental of estate is not the primary operating business 
Income from rental is added in item no. 3
If investment/rental of estate is the primary operating business, cost related to rental of estate must be added in item no. 11</t>
  </si>
  <si>
    <t>eg. extraordinary write down and losses of inventories 
• Losses due to structural and organizational changes must be added in item no. 11 (eg. merger or division of business)</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</si>
  <si>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</si>
  <si>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</si>
  <si>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</si>
  <si>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 Nedskrivninger, hvor aktivets værdi permanent antages at være lavere end  anskaffelses- eller kostprisen ( fx negativ udbytte og negativ værdiregulering)</t>
  </si>
  <si>
    <t>• Interest income 
• Dividend must be added in item no. 20</t>
  </si>
  <si>
    <t xml:space="preserve">Other financial income received from financial assets
</t>
  </si>
  <si>
    <r>
      <t>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t>
    </r>
    <r>
      <rPr>
        <b/>
        <sz val="10"/>
        <rFont val="Calibri"/>
        <family val="2"/>
      </rPr>
      <t xml:space="preserve"> </t>
    </r>
    <r>
      <rPr>
        <sz val="10"/>
        <rFont val="Calibri"/>
        <family val="2"/>
        <scheme val="minor"/>
      </rPr>
      <t xml:space="preserve">
• Increase/decrease off assets related to merger or division of business
• Increase/decrease of IFRS16 related assets</t>
    </r>
  </si>
  <si>
    <t>Investments include only assets that are intended for the company's continuing ownership or use.</t>
  </si>
  <si>
    <t xml:space="preserve">Intangible fixed assets </t>
  </si>
  <si>
    <t>Addition of Completed development projects
• Transfer (as a result of completion) from item 66 is not considered an increase</t>
  </si>
  <si>
    <t>Addition of Acquired concessions, patents, licences, trademarks and other similar rights
• Transfer (as a result of completion) from item 66 is not considered an increase</t>
  </si>
  <si>
    <t>Addition/Purchase of software
• Transfer (as a result of completion) from item 66 is not considered an increase</t>
  </si>
  <si>
    <t>Addition/Purchase of goodwill
• Transfer (as a result of completion) from item 66 is not considered an increase</t>
  </si>
  <si>
    <t>Addition/Purchases of existing buildings (incl. land value)
• Transfer (as a result of completion) from item 77 is not considered an increase</t>
  </si>
  <si>
    <t>Addition/Construction of new buildings and installations, including heating and ventilating systems
• Transfer (as a result of completion) from item 77 is not considered an increase</t>
  </si>
  <si>
    <t>Addition/Purchases of undeveloped land
• Transfer (as a result of completion) from item 77 is not considered an increase</t>
  </si>
  <si>
    <t>Addition/Alterations and improvement of buildings and installations,
including heating and ventilation systems
• Transfer (as a result of completion) from item 77 is not considered an increase</t>
  </si>
  <si>
    <t>Addition/Purchase of production machinery and equipment
• Transfer (as a result of completion) from item 77 is not considered an increase</t>
  </si>
  <si>
    <t>Addition/Purchase of other fixtures and fittings, tools and equipment
• Transfer (as a result of completion) from item 77 is not considered an increase</t>
  </si>
  <si>
    <t>Tilgang/Køb af eksisterende bygninger (inkl. grundværdi)
• Bemærk, at overførsel fra posten: Aktiver under opførelse ikke er en tilgang</t>
  </si>
  <si>
    <t>Tilgang af opførelsesudgifter for nybygninger (ekskl. grunde)
• Bemærk, at overførsel fra posten: Aktiver under opførelse ikke er en tilgang</t>
  </si>
  <si>
    <t>Tilgang af ombygning af bygninger til kostpris
Medtages ikke:
• Omkostninger til ombygning af lejede lokaler angives i pkt. 75
• Bemærk, at overførsel fra posten: Aktiver under opførelse ikke er en tilgang</t>
  </si>
  <si>
    <t>Tilgang af produktionsanlæg og maskiner
• Bemærk, at overførsel fra posten: Aktiver under opførelse ikke er en tilgang</t>
  </si>
  <si>
    <t xml:space="preserve">Tilgang af andre anlæg, driftsmateriel og inventar til kostpris 
• Bemærk, at overførsel fra posten: Aktiver under opførelse ikke er en tilgang
(inkl. omkostninger til inventar i, og ombygning af lejede lokaler) </t>
  </si>
  <si>
    <t>Additions of tangible assets in progress and prepayments</t>
  </si>
  <si>
    <t>Reversal of amortisation and impairment of disposed concessions, patents, 
licences, trademarks, and other similar rights</t>
  </si>
  <si>
    <t>• Dividend and positive value adjustments of investments (eg. in subsidiaries/affiliated companies)
Please do not add:
• Interest income (eg. from receivable) must be added in item no. 21
• Negative value adjustments of investment must be added in item no. 22</t>
  </si>
  <si>
    <t>Income not related to the primary operating business
• Income from sale of tangible and intangible fixed assets
• Reimbursed salaries or received compensation or re-invoiced cost (eg. salaries or other joint expenses)
Please add cost eg. losses from sale of tangible or intangible assets in item no. 18</t>
  </si>
  <si>
    <t>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t>
  </si>
  <si>
    <r>
      <t>Addition (acquisitions) should be stated at cost value. 
Assets acquired through financial leasing should be included.
Please note that transferred assets (as result of completion) from item 66 and 77 is not considered an addition to the assets and should therefor</t>
    </r>
    <r>
      <rPr>
        <sz val="10"/>
        <rFont val="Calibri"/>
        <family val="2"/>
      </rPr>
      <t>e</t>
    </r>
    <r>
      <rPr>
        <sz val="10"/>
        <rFont val="Calibri"/>
        <family val="2"/>
        <scheme val="minor"/>
      </rPr>
      <t xml:space="preserve"> not be included in the report</t>
    </r>
  </si>
  <si>
    <r>
      <t xml:space="preserve">The reversal of amortisation and impairment must not exceed the book value of the disposed assets </t>
    </r>
    <r>
      <rPr>
        <sz val="10"/>
        <rFont val="Calibri"/>
        <family val="2"/>
      </rPr>
      <t>including</t>
    </r>
    <r>
      <rPr>
        <sz val="10"/>
        <rFont val="Calibri"/>
        <family val="2"/>
        <scheme val="minor"/>
      </rPr>
      <t xml:space="preserve">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r>
  </si>
  <si>
    <t>Work performed for own account and capitalised as fixed asset</t>
  </si>
  <si>
    <t>• Please only add cost for work performed by the company for own account and capitalised as fixed asset (tangible or intangible assets)
eg. Cost for materials and salaries to employees for development and improvement of own assets
Please do not add: 
• Cost for materials or salaries for development or improvement made by others
• Cost for materials and salaries for development or improvement for own account but NOT capitalised as non-current assets</t>
  </si>
  <si>
    <t>Other external charges (administrative costs etc.)
• Expenses for attorney, accountant, insurance, work clothes, office supplies, telephone, heating, maintenance and repairments, vehicles, other staff costs, cleaning, training etc.</t>
  </si>
  <si>
    <t>Other operating expenses
• Losses from sales of tangible and intangible fixed assets</t>
  </si>
  <si>
    <t>Impairment of financial assets
• Negative dividend and negative value adjustments of investments in subsidiaries/affiliated companies</t>
  </si>
  <si>
    <t>Other financial income received from financial assets
• Dividend applies to item no. 20</t>
  </si>
  <si>
    <t>Dividends and other income received from financial fixed assets 
• Dividend and positive value adjustments of investments in subsidiaries/affiliated companies</t>
  </si>
  <si>
    <t xml:space="preserve">Arbejde udført for egen regning og opført under aktiver som tilgang
</t>
  </si>
  <si>
    <t>Forbrug af varer (materialer)</t>
  </si>
  <si>
    <t>Indtægter af kapitalandele og øvrigt udbytte af finansielle anlægsaktiver 
• Overskud, udbytte, royalties og opskrivninger
• Negativt udbytte eller værdiregulering angives i pkt. 22 (fx nedskrivninger)</t>
  </si>
  <si>
    <t xml:space="preserve">Fill in the reporting form for the chosen company in the worksheet "Regnskabsstatistik". All the gray fields must be filled in for the report to be correct. </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</si>
  <si>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</si>
  <si>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</si>
  <si>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Færdiggjorte udviklingsprojekter til kostpris
• Bemærk at overførsel fra posten immaterielle aktiver under udvikling ikke er en tilgang</t>
  </si>
  <si>
    <t>Tilgang af Erhvervede koncessioner, patenter, licenser, varemærker samt lignende rettigheder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</si>
  <si>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</si>
  <si>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</si>
  <si>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Tilgang af Færdiggjorte udviklingsprojekter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</si>
  <si>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</si>
  <si>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</si>
  <si>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Reversal of amortisation on disposals of roads, harbours and squares</t>
  </si>
  <si>
    <t>Go to our homepage</t>
  </si>
  <si>
    <t>Find vores hjemmeside</t>
  </si>
  <si>
    <t>Start indberetning med XBRL via ¨INDBERET XBRL¨ knappen</t>
  </si>
  <si>
    <t>Choose the ¨INDBERET XBRL¨ button to begin</t>
  </si>
  <si>
    <t>Der logges ind med NemId medarbejdersignatur
Start selvbetjening</t>
  </si>
  <si>
    <t>Login with the emplyee digital signature (NemId medarbejdersignatur) provided by your company
Press ¨Start selvbetjening¨</t>
  </si>
  <si>
    <t xml:space="preserve">Renteomkostninger o.l. af finansielle anlægsaktiver og omsætningsaktiver
</t>
  </si>
  <si>
    <t>Cost of small/minor equipment that are depreciated immediately and not capitalised as fixed asset</t>
  </si>
  <si>
    <t>Disposals must contain information of the value of sold tangible and intangible assets</t>
  </si>
  <si>
    <t>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</si>
  <si>
    <t>Reversal of amortisation on disposals of the completed development projects</t>
  </si>
  <si>
    <t>Reversal of accumulated amortisation and impairment of the disposed buildings</t>
  </si>
  <si>
    <t>Reversal of accumulated amortisation and impairment of the disposed undeveloped land</t>
  </si>
  <si>
    <t>Reversal of amortisation on disposal of roads, harbours and squares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</si>
  <si>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</si>
  <si>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</si>
  <si>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 xml:space="preserve">For detailed information about of the individual items </t>
  </si>
  <si>
    <t xml:space="preserve">Excel-arket indeholder følgende faner: </t>
  </si>
  <si>
    <t>3. ¨REGN information¨: Denne fane indeholder en mere detaljeret oversigt over de enkelte poster, som vi efterspørger til Regnskabsstatistikken
-Er du i tvivl om en post, kan du ofte finde et svar her.</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</si>
  <si>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</si>
  <si>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</si>
  <si>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Rent paid (excl. heating bill)
• Rent only, other cost related to renting can be applied to item no. 11</t>
  </si>
  <si>
    <t>Wages and salaries, total
• Do not subtract reimbursed or re-invoiced cost of salery and wages but apply the reimbursed/re-invoiced cost to item no. 3</t>
  </si>
  <si>
    <t>Other social security costs
• The contribution to ATP, AER, BST etc. paid by the company and cost of insurance of the emplyees eg. health- and life insurances etc.</t>
  </si>
  <si>
    <t>Udbytte, ekstraordinært udbytte, udbetaling til indehavere, efterbetaling til andelshavere og anden udlodning
Udbetalt eller deklareret</t>
  </si>
  <si>
    <t>Disposals of software (cost value)</t>
  </si>
  <si>
    <t>Disposals of goodwill (cost value)</t>
  </si>
  <si>
    <t>Disposals of roads, harbours, squares, etc. (cost value)</t>
  </si>
  <si>
    <t>Plant, machinery  and equiptment</t>
  </si>
  <si>
    <t>Disposals of production machinery and equiptment (cost value)</t>
  </si>
  <si>
    <t>Disposals of other fixtures and fittings, tools and equipment at cost value</t>
  </si>
  <si>
    <t>Reversal of amortisation and impairment of the disposed concessions, patents, 
licences, trademarks and other similar rights</t>
  </si>
  <si>
    <t>Vejledning i XBRl-upload</t>
  </si>
  <si>
    <t>How to upload the XBRL-file</t>
  </si>
  <si>
    <t>The worksheet " XBRL" contains the whole XBRL taxonomy</t>
  </si>
  <si>
    <t xml:space="preserve">Copy column P to eg. Notepad and save it. </t>
  </si>
  <si>
    <t>If you use Notepad to create and save the XBRL-file please remember to change the format to an UTF-8 code  - figure A below</t>
  </si>
  <si>
    <t>1. How to create and save an XBRL-file</t>
  </si>
  <si>
    <t>If you do not save the format as an UTF-8 code your file will be rejected when you try to upload it</t>
  </si>
  <si>
    <t>Arket "XBRL" viser posterne, som de ser ud, når de er i XBRL-format.</t>
  </si>
  <si>
    <t>Det er muligt at indberette til Danmarks Statistiks lovpligtige Regnskabsstatistik i XBRL-format gennem ”Regnskab Special” på virk.dk.</t>
  </si>
  <si>
    <t>6. ¨FAQ¨: Q&amp;A</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</si>
  <si>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</si>
  <si>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</si>
  <si>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XBRL-filen bliver afvist, når jeg forsøger at indberette?</t>
  </si>
  <si>
    <t>Der kan være forskellige årsager til at en XBRL-fil afvises</t>
  </si>
  <si>
    <t>•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t>
  </si>
  <si>
    <t>Kontakt-information</t>
  </si>
  <si>
    <t>I have the XBRL-file for the The Danish Business Authority - can I use that file to report to Statistic Denmark?</t>
  </si>
  <si>
    <t>Why is my XBRL-file rejected when I try to upload the report?</t>
  </si>
  <si>
    <t>The XBRL-taxonomy to Statistic Denmark is different and contains confidential information that is not available in the official Annual Report</t>
  </si>
  <si>
    <r>
      <t>• As mentioned above, you might be using the wrong taxonomy. If the XBRL-file is made for The Danish Business Authority it will be rejected. 
• The cvr. no. is not correct or the d</t>
    </r>
    <r>
      <rPr>
        <sz val="11"/>
        <rFont val="Calibri"/>
        <family val="2"/>
      </rPr>
      <t>ate</t>
    </r>
    <r>
      <rPr>
        <sz val="11"/>
        <rFont val="Calibri"/>
        <family val="2"/>
        <scheme val="minor"/>
      </rPr>
      <t xml:space="preserve"> in the file is not within the accounting year requested
• The file is incomplete and lacks items (Tags) - please try creating a new XBRL-file
• The XBRL-file contains decimals - Also remember that all numbers must be reported in thousands (000)</t>
    </r>
  </si>
  <si>
    <t>true</t>
  </si>
  <si>
    <t>Regnskabsstatistik 2023</t>
  </si>
  <si>
    <t>2023-01-01</t>
  </si>
  <si>
    <t>2023-12-31</t>
  </si>
  <si>
    <t>2024-05-01</t>
  </si>
  <si>
    <t>Business Account Statistics 2023</t>
  </si>
  <si>
    <t>2.1 Virk.dk - Business Account Statistics</t>
  </si>
  <si>
    <t>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t>
  </si>
  <si>
    <t>Business Account Statistics</t>
  </si>
  <si>
    <t xml:space="preserve">Regnskabsstatistik </t>
  </si>
  <si>
    <t>This is a guide to make a report to the Business Accounts Statistics to Statistic Denmark and to create an XBRL-file to submit</t>
  </si>
  <si>
    <t>2. ¨Regnskabsstatistik¨: In this worksheet you can complete the form to the Business Accounts Statistics 
• If you copypaste data to the form please remove any formatting</t>
  </si>
  <si>
    <t xml:space="preserve">3. ¨REGN information¨: In this worksheet you can find more detailed information about the individual items that we request for the Business Accounts Statistics 
-If you are in doubt about an item you can often find an answer here
</t>
  </si>
  <si>
    <t xml:space="preserve">4. ¨XBRL¨: This worksheet contain the XBRL-code that can be used to report to the Business Accounts Statistics </t>
  </si>
  <si>
    <t xml:space="preserve">5. ¨XBRL upload¨: This worksheet contains instructions on how to create an XBRL-file ( from the worksheet:  ¨XBRL¨) 
As well as how to subseqently report to the Business Accounts Statistics  with an XBRL-file
</t>
  </si>
  <si>
    <t>This is a guide to create an XBRL-file to report to the Business Accounts Statistics to Statistics Denmark</t>
  </si>
  <si>
    <t xml:space="preserve">FAQ about the Business Accounts Statistics </t>
  </si>
  <si>
    <t>Reporting to the Business Accounts Statistics is mandatory under the Statistics Denmark Act, cf. Statutory Order no. 599 of 22 June 2000, § 8 and 12</t>
  </si>
  <si>
    <t xml:space="preserve">Business Account Statistics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</si>
</sst>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5"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0">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2" xfId="0" applyFont="1" applyFill="1" applyBorder="1" applyAlignment="1">
      <alignment vertical="top" wrapText="1"/>
    </xf>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49" fontId="0" fillId="2" borderId="0" xfId="0" applyNumberFormat="1" applyFill="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4" borderId="3" xfId="0" applyFont="1" applyFill="1" applyBorder="1" applyAlignment="1">
      <alignment vertical="top" wrapText="1"/>
    </xf>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1"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2"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3"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4"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4" fillId="0" borderId="0" xfId="0" applyFont="1" applyFill="1" applyBorder="1" applyAlignment="1">
      <alignment vertical="center" wrapText="1"/>
    </xf>
    <xf numFmtId="0" fontId="21"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4" fillId="0" borderId="0" xfId="0" applyFont="1" applyFill="1" applyBorder="1" applyAlignment="1">
      <alignment vertical="top"/>
    </xf>
    <xf numFmtId="0" fontId="25" fillId="0" borderId="0" xfId="0" applyFont="1" applyAlignment="1">
      <alignment horizontal="left" vertical="center"/>
    </xf>
    <xf numFmtId="0" fontId="3" fillId="0" borderId="0" xfId="2"/>
    <xf numFmtId="0" fontId="27" fillId="0" borderId="0" xfId="0" applyFont="1" applyFill="1" applyBorder="1" applyAlignment="1"/>
    <xf numFmtId="0" fontId="28" fillId="0" borderId="0" xfId="0" applyFont="1" applyFill="1" applyBorder="1" applyAlignment="1"/>
    <xf numFmtId="0" fontId="29" fillId="0" borderId="0" xfId="0" applyFont="1" applyAlignment="1">
      <alignment horizontal="left" vertical="center"/>
    </xf>
    <xf numFmtId="0" fontId="30"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1" fillId="0" borderId="0" xfId="0" applyFont="1" applyFill="1" applyBorder="1" applyAlignment="1"/>
    <xf numFmtId="0" fontId="32"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49" fontId="6" fillId="3" borderId="45" xfId="0" applyNumberFormat="1" applyFont="1" applyFill="1" applyBorder="1" applyAlignment="1">
      <alignment horizontal="right"/>
    </xf>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E1"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firstButton="1" fmlaLink="E1" lockText="1"/>
</file>

<file path=xl/ctrlProps/ctrlProp15.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fmlaLink="E1"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E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E1" lockText="1"/>
</file>

<file path=xl/ctrlProps/ctrlProp9.xml><?xml version="1.0" encoding="utf-8"?>
<formControlPr xmlns="http://schemas.microsoft.com/office/spreadsheetml/2009/9/main" objectType="Radio" checked="Checked" lockText="1"/>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47"/>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4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6"/>
              <a:ext cx="1517448" cy="438149"/>
              <a:chOff x="3215497" y="744333"/>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3"/>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5" y="112093"/>
              <a:ext cx="1714500" cy="345107"/>
              <a:chOff x="3092657"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57"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13</xdr:row>
      <xdr:rowOff>180975</xdr:rowOff>
    </xdr:from>
    <xdr:to>
      <xdr:col>1</xdr:col>
      <xdr:colOff>8619051</xdr:colOff>
      <xdr:row>21</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47</xdr:row>
      <xdr:rowOff>104775</xdr:rowOff>
    </xdr:from>
    <xdr:to>
      <xdr:col>1</xdr:col>
      <xdr:colOff>8591550</xdr:colOff>
      <xdr:row>66</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50</xdr:row>
      <xdr:rowOff>80030</xdr:rowOff>
    </xdr:from>
    <xdr:to>
      <xdr:col>1</xdr:col>
      <xdr:colOff>7679957</xdr:colOff>
      <xdr:row>55</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72</xdr:row>
      <xdr:rowOff>190499</xdr:rowOff>
    </xdr:from>
    <xdr:to>
      <xdr:col>1</xdr:col>
      <xdr:colOff>8763000</xdr:colOff>
      <xdr:row>98</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83</xdr:row>
      <xdr:rowOff>140124</xdr:rowOff>
    </xdr:from>
    <xdr:to>
      <xdr:col>1</xdr:col>
      <xdr:colOff>5467485</xdr:colOff>
      <xdr:row>88</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90</xdr:row>
      <xdr:rowOff>6775</xdr:rowOff>
    </xdr:from>
    <xdr:to>
      <xdr:col>1</xdr:col>
      <xdr:colOff>8629783</xdr:colOff>
      <xdr:row>95</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102</xdr:row>
      <xdr:rowOff>76199</xdr:rowOff>
    </xdr:from>
    <xdr:to>
      <xdr:col>1</xdr:col>
      <xdr:colOff>8686799</xdr:colOff>
      <xdr:row>130</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116</xdr:row>
      <xdr:rowOff>187750</xdr:rowOff>
    </xdr:from>
    <xdr:to>
      <xdr:col>1</xdr:col>
      <xdr:colOff>7467733</xdr:colOff>
      <xdr:row>122</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136</xdr:row>
      <xdr:rowOff>85725</xdr:rowOff>
    </xdr:from>
    <xdr:to>
      <xdr:col>1</xdr:col>
      <xdr:colOff>8610599</xdr:colOff>
      <xdr:row>170</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175</xdr:row>
      <xdr:rowOff>123825</xdr:rowOff>
    </xdr:from>
    <xdr:to>
      <xdr:col>1</xdr:col>
      <xdr:colOff>8890053</xdr:colOff>
      <xdr:row>204</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0</xdr:col>
      <xdr:colOff>542925</xdr:colOff>
      <xdr:row>29</xdr:row>
      <xdr:rowOff>66675</xdr:rowOff>
    </xdr:from>
    <xdr:to>
      <xdr:col>1</xdr:col>
      <xdr:colOff>8483747</xdr:colOff>
      <xdr:row>44</xdr:row>
      <xdr:rowOff>28575</xdr:rowOff>
    </xdr:to>
    <xdr:pic>
      <xdr:nvPicPr>
        <xdr:cNvPr id="18" name="Billede 17"/>
        <xdr:cNvPicPr>
          <a:picLocks noChangeAspect="1"/>
        </xdr:cNvPicPr>
      </xdr:nvPicPr>
      <xdr:blipFill>
        <a:blip xmlns:r="http://schemas.openxmlformats.org/officeDocument/2006/relationships" r:embed="rId7"/>
        <a:stretch>
          <a:fillRect/>
        </a:stretch>
      </xdr:blipFill>
      <xdr:spPr>
        <a:xfrm>
          <a:off x="542925" y="6324600"/>
          <a:ext cx="8550422" cy="3505200"/>
        </a:xfrm>
        <a:prstGeom prst="rect">
          <a:avLst/>
        </a:prstGeom>
      </xdr:spPr>
    </xdr:pic>
    <xdr:clientData/>
  </xdr:twoCellAnchor>
  <xdr:twoCellAnchor>
    <xdr:from>
      <xdr:col>1</xdr:col>
      <xdr:colOff>7527771</xdr:colOff>
      <xdr:row>36</xdr:row>
      <xdr:rowOff>3833</xdr:rowOff>
    </xdr:from>
    <xdr:to>
      <xdr:col>1</xdr:col>
      <xdr:colOff>7965707</xdr:colOff>
      <xdr:row>40</xdr:row>
      <xdr:rowOff>75739</xdr:rowOff>
    </xdr:to>
    <xdr:sp macro="" textlink="">
      <xdr:nvSpPr>
        <xdr:cNvPr id="20" name="Højrepil 19"/>
        <xdr:cNvSpPr/>
      </xdr:nvSpPr>
      <xdr:spPr>
        <a:xfrm rot="8010354">
          <a:off x="7844136" y="8193293"/>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7" y="83518"/>
              <a:ext cx="2047876" cy="383207"/>
              <a:chOff x="3092649"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9"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workbookViewId="0">
      <selection activeCell="C9" sqref="C9"/>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7" t="str">
        <f ca="1">OFFSET($C1,0,E1-1)</f>
        <v xml:space="preserve">Business Account Statistics </v>
      </c>
      <c r="B1" s="22"/>
      <c r="C1" s="4">
        <v>2023</v>
      </c>
      <c r="D1" s="129" t="s">
        <v>637</v>
      </c>
      <c r="E1" s="10">
        <v>2</v>
      </c>
    </row>
    <row r="2" spans="1:5" ht="32.25" customHeight="1" x14ac:dyDescent="0.25">
      <c r="A2" s="126"/>
      <c r="B2" s="243" t="str">
        <f ca="1">OFFSET($C2,0,$E$1-1)</f>
        <v>This is a guide to make a report to the Business Accounts Statistics to Statistic Denmark and to create an XBRL-file to submit</v>
      </c>
      <c r="C2" s="241" t="s">
        <v>455</v>
      </c>
      <c r="D2" s="247" t="s">
        <v>629</v>
      </c>
      <c r="E2" s="4"/>
    </row>
    <row r="3" spans="1:5" ht="24" customHeight="1" x14ac:dyDescent="0.25">
      <c r="A3" s="126"/>
      <c r="B3" s="245" t="str">
        <f ca="1">OFFSET($C3,0,$E$1-1)</f>
        <v>Please read the ¨Start - Guide¨ thoroughly</v>
      </c>
      <c r="C3" s="241" t="s">
        <v>456</v>
      </c>
      <c r="D3" s="12" t="s">
        <v>462</v>
      </c>
      <c r="E3" s="4"/>
    </row>
    <row r="4" spans="1:5" ht="9" customHeight="1" x14ac:dyDescent="0.25">
      <c r="A4" s="126"/>
      <c r="B4" s="243"/>
      <c r="C4" s="241"/>
      <c r="D4" s="12"/>
      <c r="E4" s="4"/>
    </row>
    <row r="5" spans="1:5" x14ac:dyDescent="0.25">
      <c r="A5" s="16"/>
      <c r="B5" s="128" t="str">
        <f t="shared" ref="B5:B10" ca="1" si="0">OFFSET($C5,0,$E$1-1)</f>
        <v>Business Account Statistics</v>
      </c>
      <c r="C5" s="124" t="s">
        <v>628</v>
      </c>
      <c r="D5" s="129" t="s">
        <v>627</v>
      </c>
    </row>
    <row r="6" spans="1:5" ht="37.5" customHeight="1" x14ac:dyDescent="0.25">
      <c r="A6" s="126"/>
      <c r="B6" s="243" t="str">
        <f t="shared" ca="1" si="0"/>
        <v>The worksheet " Regnskabsstatistik" contains the accounting form where you can type in the gray cells</v>
      </c>
      <c r="C6" s="241" t="s">
        <v>458</v>
      </c>
      <c r="D6" s="131" t="s">
        <v>479</v>
      </c>
    </row>
    <row r="7" spans="1:5" ht="15.75" customHeight="1" x14ac:dyDescent="0.25">
      <c r="A7" s="126"/>
      <c r="B7" s="242" t="str">
        <f t="shared" ca="1" si="0"/>
        <v>If you have no income/cost to report for an item please type a "0" in the cell</v>
      </c>
      <c r="C7" s="123" t="s">
        <v>459</v>
      </c>
      <c r="D7" s="131" t="s">
        <v>480</v>
      </c>
    </row>
    <row r="8" spans="1:5" ht="16.5" customHeight="1" x14ac:dyDescent="0.25">
      <c r="A8" s="126"/>
      <c r="B8" s="242" t="str">
        <f t="shared" ca="1" si="0"/>
        <v>All amounts must be reported in 1.000 and with no use of decimals</v>
      </c>
      <c r="C8" s="123" t="s">
        <v>463</v>
      </c>
      <c r="D8" s="131" t="s">
        <v>482</v>
      </c>
    </row>
    <row r="9" spans="1:5" ht="42" customHeight="1" x14ac:dyDescent="0.25">
      <c r="A9" s="126"/>
      <c r="B9" s="242" t="str">
        <f t="shared" ca="1" si="0"/>
        <v>• Only item 8,19,24-27 and item 55 may have a minus sign, all other items are (in advanced) presumed  either as an income or a cost</v>
      </c>
      <c r="C9" s="123" t="s">
        <v>457</v>
      </c>
      <c r="D9" s="123" t="s">
        <v>481</v>
      </c>
    </row>
    <row r="10" spans="1:5" ht="48" customHeight="1" x14ac:dyDescent="0.25">
      <c r="A10" s="126"/>
      <c r="B10" s="243" t="str">
        <f t="shared" ca="1" si="0"/>
        <v>• Information: There have been added validations to the cells
If a cell turns red, it is due to either a minus sign or the appearence of decimals in the cell
Please check the entered amounts again</v>
      </c>
      <c r="C10" s="241" t="s">
        <v>461</v>
      </c>
      <c r="D10" s="241" t="s">
        <v>483</v>
      </c>
    </row>
    <row r="11" spans="1:5" ht="6" customHeight="1" x14ac:dyDescent="0.25">
      <c r="A11" s="126"/>
      <c r="B11" s="125"/>
      <c r="C11" s="123"/>
      <c r="D11" s="12"/>
      <c r="E11" s="4"/>
    </row>
    <row r="12" spans="1:5" ht="18" customHeight="1" x14ac:dyDescent="0.25">
      <c r="A12" s="126"/>
      <c r="B12" s="128" t="str">
        <f t="shared" ref="B12:B18" ca="1" si="1">OFFSET($C12,0,$E$1-1)</f>
        <v>This Excel contain the following worksheets:</v>
      </c>
      <c r="C12" s="123" t="s">
        <v>584</v>
      </c>
      <c r="D12" s="12" t="s">
        <v>465</v>
      </c>
      <c r="E12" s="4"/>
    </row>
    <row r="13" spans="1:5" x14ac:dyDescent="0.25">
      <c r="A13" s="16"/>
      <c r="B13" s="243" t="str">
        <f t="shared" ca="1" si="1"/>
        <v xml:space="preserve">1. ¨Start-guide¨: In this worksheet you will find generel information and an overview of the content </v>
      </c>
      <c r="C13" s="123" t="s">
        <v>464</v>
      </c>
      <c r="D13" s="123" t="s">
        <v>484</v>
      </c>
    </row>
    <row r="14" spans="1:5" ht="30" x14ac:dyDescent="0.25">
      <c r="B14" s="243" t="str">
        <f t="shared" ca="1" si="1"/>
        <v>2. ¨Regnskabsstatistik¨: In this worksheet you can complete the form to the Business Accounts Statistics 
• If you copypaste data to the form please remove any formatting</v>
      </c>
      <c r="C14" s="254" t="s">
        <v>485</v>
      </c>
      <c r="D14" s="240" t="s">
        <v>630</v>
      </c>
    </row>
    <row r="15" spans="1:5" ht="60" x14ac:dyDescent="0.25">
      <c r="B15" s="243" t="str">
        <f t="shared" ca="1" si="1"/>
        <v xml:space="preserve">3. ¨REGN information¨: In this worksheet you can find more detailed information about the individual items that we request for the Business Accounts Statistics 
-If you are in doubt about an item you can often find an answer here
</v>
      </c>
      <c r="C15" s="254" t="s">
        <v>585</v>
      </c>
      <c r="D15" s="240" t="s">
        <v>631</v>
      </c>
    </row>
    <row r="16" spans="1:5" ht="33" customHeight="1" x14ac:dyDescent="0.25">
      <c r="B16" s="243" t="str">
        <f t="shared" ca="1" si="1"/>
        <v xml:space="preserve">4. ¨XBRL¨: This worksheet contain the XBRL-code that can be used to report to the Business Accounts Statistics </v>
      </c>
      <c r="C16" s="254" t="s">
        <v>586</v>
      </c>
      <c r="D16" s="240" t="s">
        <v>632</v>
      </c>
    </row>
    <row r="17" spans="1:4" ht="52.5" customHeight="1" x14ac:dyDescent="0.25">
      <c r="B17" s="243" t="str">
        <f t="shared" ca="1" si="1"/>
        <v xml:space="preserve">5. ¨XBRL upload¨: This worksheet contains instructions on how to create an XBRL-file ( from the worksheet:  ¨XBRL¨) 
As well as how to subseqently report to the Business Accounts Statistics  with an XBRL-file
</v>
      </c>
      <c r="C17" s="254" t="s">
        <v>587</v>
      </c>
      <c r="D17" s="240" t="s">
        <v>633</v>
      </c>
    </row>
    <row r="18" spans="1:4" x14ac:dyDescent="0.25">
      <c r="B18" s="255" t="str">
        <f t="shared" ca="1" si="1"/>
        <v>6. ¨FAQ¨: Q&amp;A</v>
      </c>
      <c r="C18" s="4" t="s">
        <v>608</v>
      </c>
      <c r="D18" s="4" t="s">
        <v>608</v>
      </c>
    </row>
    <row r="19" spans="1:4" x14ac:dyDescent="0.25">
      <c r="A19" s="3"/>
      <c r="B19" s="125"/>
      <c r="C19"/>
    </row>
    <row r="20" spans="1:4" ht="18.75" x14ac:dyDescent="0.3">
      <c r="A20" s="3"/>
      <c r="B20" s="188"/>
    </row>
    <row r="21" spans="1:4" x14ac:dyDescent="0.25">
      <c r="A21" s="3"/>
      <c r="C21" s="123"/>
    </row>
    <row r="22" spans="1:4" x14ac:dyDescent="0.25">
      <c r="A22" s="3"/>
      <c r="B22" s="125"/>
      <c r="C22" s="123"/>
    </row>
    <row r="23" spans="1:4" x14ac:dyDescent="0.25">
      <c r="A23" s="3"/>
      <c r="B23" s="125"/>
    </row>
    <row r="24" spans="1:4" x14ac:dyDescent="0.25">
      <c r="A24" s="3"/>
      <c r="B24" s="125"/>
      <c r="C24" s="123"/>
      <c r="D24" s="130"/>
    </row>
    <row r="25" spans="1:4" x14ac:dyDescent="0.25">
      <c r="A25" s="3"/>
      <c r="B25" s="125"/>
      <c r="C25" s="123"/>
    </row>
    <row r="26" spans="1:4" x14ac:dyDescent="0.25">
      <c r="B26" s="125"/>
    </row>
    <row r="27" spans="1:4" x14ac:dyDescent="0.25">
      <c r="B27" s="125"/>
    </row>
    <row r="28" spans="1:4" x14ac:dyDescent="0.25">
      <c r="B28" s="125"/>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zoomScaleNormal="100" workbookViewId="0">
      <pane xSplit="2" ySplit="1" topLeftCell="D2" activePane="bottomRight" state="frozen"/>
      <selection pane="topRight" activeCell="C1" sqref="C1"/>
      <selection pane="bottomLeft" activeCell="A2" sqref="A2"/>
      <selection pane="bottomRight" activeCell="D4" sqref="D4"/>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3" hidden="1" customWidth="1" outlineLevel="1"/>
    <col min="5" max="5" width="9.5703125" style="10" customWidth="1" collapsed="1"/>
    <col min="6" max="6" width="11.7109375" style="11" customWidth="1"/>
    <col min="7" max="7" width="12.42578125" style="4" customWidth="1"/>
    <col min="8" max="16384" width="9.140625" style="4"/>
  </cols>
  <sheetData>
    <row r="1" spans="1:7" ht="33" customHeight="1" thickBot="1" x14ac:dyDescent="0.5">
      <c r="A1" s="37" t="str">
        <f ca="1">OFFSET($C1,0,form_lang-1)</f>
        <v>Business Account Statistics 2023</v>
      </c>
      <c r="B1" s="14"/>
      <c r="C1" s="1" t="s">
        <v>620</v>
      </c>
      <c r="D1" s="191" t="s">
        <v>624</v>
      </c>
      <c r="E1" s="1">
        <v>2</v>
      </c>
      <c r="F1" s="9"/>
    </row>
    <row r="2" spans="1:7" ht="16.5" thickTop="1" x14ac:dyDescent="0.25">
      <c r="A2" s="29"/>
      <c r="B2" s="38" t="str">
        <f ca="1">OFFSET($C2,0,form_lang-1)</f>
        <v>Company CVR-no.</v>
      </c>
      <c r="C2" s="38" t="s">
        <v>14</v>
      </c>
      <c r="D2" s="192" t="s">
        <v>46</v>
      </c>
      <c r="E2" s="29"/>
      <c r="F2" s="299">
        <v>17150413</v>
      </c>
    </row>
    <row r="3" spans="1:7" ht="15.75" thickBot="1" x14ac:dyDescent="0.3">
      <c r="A3" s="18"/>
      <c r="B3" s="83" t="str">
        <f ca="1">OFFSET($C3,0,form_lang-1)</f>
        <v>Company name</v>
      </c>
      <c r="C3" s="83" t="s">
        <v>13</v>
      </c>
      <c r="D3" s="193" t="s">
        <v>47</v>
      </c>
      <c r="E3" s="33" t="s">
        <v>67</v>
      </c>
      <c r="F3" s="282" t="s">
        <v>320</v>
      </c>
    </row>
    <row r="4" spans="1:7" ht="8.1" customHeight="1" x14ac:dyDescent="0.25">
      <c r="A4" s="15"/>
      <c r="B4" s="16"/>
      <c r="C4" s="16"/>
      <c r="D4" s="119"/>
      <c r="E4" s="64" t="s">
        <v>67</v>
      </c>
      <c r="F4" s="262"/>
    </row>
    <row r="5" spans="1:7" ht="20.100000000000001" customHeight="1" x14ac:dyDescent="0.25">
      <c r="A5" s="50" t="str">
        <f ca="1">OFFSET($C5,0,form_lang-1)</f>
        <v>Financial year and currency</v>
      </c>
      <c r="B5" s="51"/>
      <c r="C5" s="51" t="s">
        <v>21</v>
      </c>
      <c r="D5" s="194" t="s">
        <v>48</v>
      </c>
      <c r="E5" s="65" t="s">
        <v>67</v>
      </c>
      <c r="F5" s="283" t="s">
        <v>98</v>
      </c>
    </row>
    <row r="6" spans="1:7" ht="37.5" customHeight="1" x14ac:dyDescent="0.25">
      <c r="A6" s="16"/>
      <c r="B6" s="39" t="str">
        <f ca="1">OFFSET($C6,0,form_lang-1)</f>
        <v>Financial year:  from YYYY-MM-DD  and to YYYY-MM-DD</v>
      </c>
      <c r="C6" s="102" t="s">
        <v>336</v>
      </c>
      <c r="D6" s="81" t="s">
        <v>335</v>
      </c>
      <c r="E6" s="66" t="s">
        <v>67</v>
      </c>
      <c r="F6" s="55" t="s">
        <v>621</v>
      </c>
      <c r="G6" s="281" t="s">
        <v>622</v>
      </c>
    </row>
    <row r="7" spans="1:7" ht="8.1" customHeight="1" x14ac:dyDescent="0.25">
      <c r="A7" s="15"/>
      <c r="B7" s="15"/>
      <c r="C7" s="15"/>
      <c r="D7" s="80"/>
      <c r="E7" s="64" t="s">
        <v>67</v>
      </c>
      <c r="F7" s="262"/>
    </row>
    <row r="8" spans="1:7" x14ac:dyDescent="0.25">
      <c r="A8" s="15"/>
      <c r="B8" s="39" t="str">
        <f ca="1">OFFSET($C8,0,form_lang-1)</f>
        <v>Currency, the amounts are given in:</v>
      </c>
      <c r="C8" s="39" t="s">
        <v>87</v>
      </c>
      <c r="D8" s="81" t="s">
        <v>49</v>
      </c>
      <c r="E8" s="64" t="s">
        <v>67</v>
      </c>
      <c r="F8" s="284" t="s">
        <v>334</v>
      </c>
    </row>
    <row r="9" spans="1:7" ht="6.75" customHeight="1" thickBot="1" x14ac:dyDescent="0.3">
      <c r="A9" s="16"/>
      <c r="B9" s="16"/>
      <c r="C9" s="16"/>
      <c r="D9" s="119"/>
      <c r="E9" s="66" t="s">
        <v>67</v>
      </c>
      <c r="F9" s="285"/>
    </row>
    <row r="10" spans="1:7" ht="21.95" customHeight="1" x14ac:dyDescent="0.35">
      <c r="A10" s="26" t="str">
        <f ca="1">OFFSET($C10,0,form_lang-1)</f>
        <v>Profit and loss statement</v>
      </c>
      <c r="B10" s="23"/>
      <c r="C10" s="23" t="s">
        <v>0</v>
      </c>
      <c r="D10" s="166" t="s">
        <v>50</v>
      </c>
      <c r="E10" s="67" t="s">
        <v>67</v>
      </c>
      <c r="F10" s="286" t="str">
        <f>IF(form_lang=1,"I alt for","In total for")</f>
        <v>In total for</v>
      </c>
    </row>
    <row r="11" spans="1:7" ht="15.75" thickBot="1" x14ac:dyDescent="0.3">
      <c r="A11" s="22"/>
      <c r="B11" s="259" t="str">
        <f ca="1">OFFSET($C11,0,form_lang-1)</f>
        <v xml:space="preserve">For detailed information about of the individual items </v>
      </c>
      <c r="C11" t="s">
        <v>68</v>
      </c>
      <c r="D11" s="175" t="s">
        <v>583</v>
      </c>
      <c r="E11" s="36" t="s">
        <v>67</v>
      </c>
      <c r="F11" s="287" t="str">
        <f>IF(form_lang=1,"eget CVR-nr.","own CVR-no.")</f>
        <v>own CVR-no.</v>
      </c>
    </row>
    <row r="12" spans="1:7" ht="6.75" customHeight="1" x14ac:dyDescent="0.25">
      <c r="A12" s="16"/>
      <c r="B12" s="34"/>
      <c r="C12" s="34"/>
      <c r="D12" s="140"/>
      <c r="E12" s="66" t="s">
        <v>67</v>
      </c>
      <c r="F12" s="262"/>
    </row>
    <row r="13" spans="1:7" ht="54.95" customHeight="1" x14ac:dyDescent="0.25">
      <c r="A13" s="16"/>
      <c r="B13" s="132" t="str">
        <f ca="1">OFFSET($C13,0,form_lang-1)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13" s="184" t="s">
        <v>492</v>
      </c>
      <c r="D13" s="154" t="s">
        <v>543</v>
      </c>
      <c r="E13" s="66" t="s">
        <v>67</v>
      </c>
      <c r="F13" s="262"/>
    </row>
    <row r="14" spans="1:7" ht="6.75" customHeight="1" x14ac:dyDescent="0.25">
      <c r="A14" s="46"/>
      <c r="B14" s="46"/>
      <c r="C14" s="16"/>
      <c r="D14" s="119"/>
      <c r="E14" s="260" t="s">
        <v>67</v>
      </c>
      <c r="F14" s="262"/>
    </row>
    <row r="15" spans="1:7" ht="21.95" customHeight="1" x14ac:dyDescent="0.25">
      <c r="A15" s="52" t="str">
        <f ca="1">OFFSET($C15,0,form_lang-1)</f>
        <v>Ordinary non-financial items</v>
      </c>
      <c r="B15" s="53"/>
      <c r="C15" s="53" t="s">
        <v>26</v>
      </c>
      <c r="D15" s="167" t="s">
        <v>51</v>
      </c>
      <c r="E15" s="68" t="s">
        <v>67</v>
      </c>
      <c r="F15" s="288" t="str">
        <f>"1.000 "&amp;F$8</f>
        <v>1.000 DKK</v>
      </c>
    </row>
    <row r="16" spans="1:7" ht="15" customHeight="1" x14ac:dyDescent="0.25">
      <c r="A16" s="136">
        <v>1</v>
      </c>
      <c r="B16" s="82" t="str">
        <f t="shared" ref="B16:B34" ca="1" si="0">OFFSET($C16,0,form_lang-1)</f>
        <v>Turnover (net sales). Excluding discounts, VAT and excise duties</v>
      </c>
      <c r="C16" s="39" t="s">
        <v>34</v>
      </c>
      <c r="D16" s="81" t="s">
        <v>466</v>
      </c>
      <c r="E16" s="40">
        <v>1</v>
      </c>
      <c r="F16" s="263">
        <v>10</v>
      </c>
    </row>
    <row r="17" spans="1:6" ht="17.25" customHeight="1" x14ac:dyDescent="0.25">
      <c r="A17" s="133">
        <v>2</v>
      </c>
      <c r="B17" s="134" t="str">
        <f t="shared" ca="1" si="0"/>
        <v>Work performed for own account and capitalised as fixed asset</v>
      </c>
      <c r="C17" s="206" t="s">
        <v>344</v>
      </c>
      <c r="D17" s="57" t="s">
        <v>546</v>
      </c>
      <c r="E17" s="41">
        <v>2</v>
      </c>
      <c r="F17" s="263">
        <v>20</v>
      </c>
    </row>
    <row r="18" spans="1:6" ht="33" customHeight="1" x14ac:dyDescent="0.25">
      <c r="A18" s="133">
        <v>3</v>
      </c>
      <c r="B18" s="79" t="str">
        <f t="shared" ca="1" si="0"/>
        <v>Other operating income
• Income not related to the primary operating business</v>
      </c>
      <c r="C18" s="58" t="s">
        <v>345</v>
      </c>
      <c r="D18" s="206" t="s">
        <v>389</v>
      </c>
      <c r="E18" s="41">
        <v>3</v>
      </c>
      <c r="F18" s="263">
        <v>30</v>
      </c>
    </row>
    <row r="19" spans="1:6" x14ac:dyDescent="0.25">
      <c r="A19" s="133">
        <v>4</v>
      </c>
      <c r="B19" s="206" t="str">
        <f t="shared" ca="1" si="0"/>
        <v>Cost of sales (materials)</v>
      </c>
      <c r="C19" s="58" t="s">
        <v>554</v>
      </c>
      <c r="D19" s="57" t="s">
        <v>324</v>
      </c>
      <c r="E19" s="41">
        <v>4</v>
      </c>
      <c r="F19" s="263">
        <v>40</v>
      </c>
    </row>
    <row r="20" spans="1:6" ht="31.5" customHeight="1" x14ac:dyDescent="0.25">
      <c r="A20" s="133">
        <v>5</v>
      </c>
      <c r="B20" s="79" t="str">
        <f t="shared" ca="1" si="0"/>
        <v>Cost of subcontractors and other work done by others (by non-employees)</v>
      </c>
      <c r="C20" s="58" t="s">
        <v>346</v>
      </c>
      <c r="D20" s="57" t="s">
        <v>52</v>
      </c>
      <c r="E20" s="41">
        <v>5</v>
      </c>
      <c r="F20" s="263">
        <v>50</v>
      </c>
    </row>
    <row r="21" spans="1:6" ht="35.25" customHeight="1" x14ac:dyDescent="0.25">
      <c r="A21" s="133">
        <v>6</v>
      </c>
      <c r="B21" s="206" t="str">
        <f t="shared" ca="1" si="0"/>
        <v>Rent paid (excl. heating bill)
• Rent only, other cost related to renting can be applied to item no. 11</v>
      </c>
      <c r="C21" s="58" t="s">
        <v>347</v>
      </c>
      <c r="D21" s="206" t="s">
        <v>588</v>
      </c>
      <c r="E21" s="41">
        <v>6</v>
      </c>
      <c r="F21" s="263">
        <v>60</v>
      </c>
    </row>
    <row r="22" spans="1:6" ht="31.5" customHeight="1" x14ac:dyDescent="0.25">
      <c r="A22" s="133">
        <v>7</v>
      </c>
      <c r="B22" s="79" t="str">
        <f t="shared" ca="1" si="0"/>
        <v>Cost of small/minor equipment that are depreciated immediately and not capitalised as fixed asset</v>
      </c>
      <c r="C22" s="206" t="s">
        <v>348</v>
      </c>
      <c r="D22" s="57" t="s">
        <v>574</v>
      </c>
      <c r="E22" s="41">
        <v>7</v>
      </c>
      <c r="F22" s="263">
        <v>70</v>
      </c>
    </row>
    <row r="23" spans="1:6" x14ac:dyDescent="0.25">
      <c r="A23" s="133">
        <v>8</v>
      </c>
      <c r="B23" s="206" t="str">
        <f t="shared" ca="1" si="0"/>
        <v>Payments for temporary workers provided from another enterprise (e.g. temp agencies)</v>
      </c>
      <c r="C23" s="42" t="s">
        <v>69</v>
      </c>
      <c r="D23" s="57" t="s">
        <v>499</v>
      </c>
      <c r="E23" s="41">
        <v>8</v>
      </c>
      <c r="F23" s="263">
        <v>80</v>
      </c>
    </row>
    <row r="24" spans="1:6" x14ac:dyDescent="0.25">
      <c r="A24" s="138">
        <v>9</v>
      </c>
      <c r="B24" s="207" t="str">
        <f t="shared" ca="1" si="0"/>
        <v>Payments for long-term rental and operational leasing of goods</v>
      </c>
      <c r="C24" s="45" t="s">
        <v>70</v>
      </c>
      <c r="D24" s="48" t="s">
        <v>54</v>
      </c>
      <c r="E24" s="44">
        <v>9</v>
      </c>
      <c r="F24" s="263">
        <v>90</v>
      </c>
    </row>
    <row r="25" spans="1:6" x14ac:dyDescent="0.25">
      <c r="A25" s="138">
        <v>10</v>
      </c>
      <c r="B25" s="207" t="str">
        <f t="shared" ca="1" si="0"/>
        <v>Ordinary write-offs in respect to debtors (+/-)</v>
      </c>
      <c r="C25" s="45" t="s">
        <v>330</v>
      </c>
      <c r="D25" s="48" t="s">
        <v>504</v>
      </c>
      <c r="E25" s="44">
        <v>10</v>
      </c>
      <c r="F25" s="263">
        <v>100</v>
      </c>
    </row>
    <row r="26" spans="1:6" ht="40.5" customHeight="1" x14ac:dyDescent="0.25">
      <c r="A26" s="138">
        <v>11</v>
      </c>
      <c r="B26" s="143" t="str">
        <f t="shared" ca="1" si="0"/>
        <v>Other external charges (administrative costs etc.)
• Expenses for attorney, accountant, insurance, work clothes, office supplies, telephone, heating, maintenance and repairments, vehicles, other staff costs, cleaning, training etc.</v>
      </c>
      <c r="C26" s="207" t="s">
        <v>349</v>
      </c>
      <c r="D26" s="207" t="s">
        <v>548</v>
      </c>
      <c r="E26" s="44">
        <v>11</v>
      </c>
      <c r="F26" s="263">
        <v>110</v>
      </c>
    </row>
    <row r="27" spans="1:6" ht="32.25" customHeight="1" x14ac:dyDescent="0.25">
      <c r="A27" s="138">
        <v>12</v>
      </c>
      <c r="B27" s="207" t="str">
        <f ca="1">OFFSET($C27,0,form_lang-1)</f>
        <v>Wages and salaries, total
• Do not subtract reimbursed or re-invoiced cost of salery and wages but apply the reimbursed/re-invoiced cost to item no. 3</v>
      </c>
      <c r="C27" s="207" t="s">
        <v>350</v>
      </c>
      <c r="D27" s="207" t="s">
        <v>589</v>
      </c>
      <c r="E27" s="44">
        <v>12</v>
      </c>
      <c r="F27" s="263">
        <v>120</v>
      </c>
    </row>
    <row r="28" spans="1:6" x14ac:dyDescent="0.25">
      <c r="A28" s="138">
        <v>13</v>
      </c>
      <c r="B28" s="207" t="str">
        <f t="shared" ca="1" si="0"/>
        <v>Pension costs, total</v>
      </c>
      <c r="C28" s="45" t="s">
        <v>71</v>
      </c>
      <c r="D28" s="48" t="s">
        <v>404</v>
      </c>
      <c r="E28" s="44">
        <v>13</v>
      </c>
      <c r="F28" s="263">
        <v>130</v>
      </c>
    </row>
    <row r="29" spans="1:6" ht="46.5" customHeight="1" x14ac:dyDescent="0.25">
      <c r="A29" s="138">
        <v>14</v>
      </c>
      <c r="B29" s="207" t="str">
        <f t="shared" ca="1" si="0"/>
        <v>Other social security costs
• The contribution to ATP, AER, BST etc. paid by the company and cost of insurance of the emplyees eg. health- and life insurances etc.</v>
      </c>
      <c r="C29" s="207" t="s">
        <v>368</v>
      </c>
      <c r="D29" s="207" t="s">
        <v>590</v>
      </c>
      <c r="E29" s="44">
        <v>14</v>
      </c>
      <c r="F29" s="263">
        <v>140</v>
      </c>
    </row>
    <row r="30" spans="1:6" x14ac:dyDescent="0.25">
      <c r="A30" s="138">
        <v>15</v>
      </c>
      <c r="B30" s="207" t="str">
        <f t="shared" ca="1" si="0"/>
        <v>Depreciation and amortisation of tangible and intangible fixed assets</v>
      </c>
      <c r="C30" s="45" t="s">
        <v>130</v>
      </c>
      <c r="D30" s="48" t="s">
        <v>421</v>
      </c>
      <c r="E30" s="44">
        <v>15</v>
      </c>
      <c r="F30" s="263">
        <v>150</v>
      </c>
    </row>
    <row r="31" spans="1:6" x14ac:dyDescent="0.25">
      <c r="A31" s="138">
        <v>16</v>
      </c>
      <c r="B31" s="207" t="str">
        <f t="shared" ca="1" si="0"/>
        <v>Impairment of tangible and intangible fixed assets</v>
      </c>
      <c r="C31" s="45" t="s">
        <v>131</v>
      </c>
      <c r="D31" s="48" t="s">
        <v>510</v>
      </c>
      <c r="E31" s="44">
        <v>16</v>
      </c>
      <c r="F31" s="263">
        <v>160</v>
      </c>
    </row>
    <row r="32" spans="1:6" ht="34.5" customHeight="1" x14ac:dyDescent="0.25">
      <c r="A32" s="133">
        <v>17</v>
      </c>
      <c r="B32" s="135" t="str">
        <f t="shared" ca="1" si="0"/>
        <v>Write downs of current assets other than current financial assets 
• eg. extraordinary write down of stock</v>
      </c>
      <c r="C32" s="42" t="s">
        <v>72</v>
      </c>
      <c r="D32" s="135" t="s">
        <v>388</v>
      </c>
      <c r="E32" s="41">
        <v>17</v>
      </c>
      <c r="F32" s="263">
        <v>170</v>
      </c>
    </row>
    <row r="33" spans="1:6" ht="33.75" customHeight="1" x14ac:dyDescent="0.25">
      <c r="A33" s="138">
        <v>18</v>
      </c>
      <c r="B33" s="207" t="str">
        <f t="shared" ca="1" si="0"/>
        <v>Other operating expenses
• Losses from sales of tangible and intangible fixed assets</v>
      </c>
      <c r="C33" s="49" t="s">
        <v>351</v>
      </c>
      <c r="D33" s="207" t="s">
        <v>549</v>
      </c>
      <c r="E33" s="44">
        <v>18</v>
      </c>
      <c r="F33" s="263">
        <v>180</v>
      </c>
    </row>
    <row r="34" spans="1:6" s="7" customFormat="1" x14ac:dyDescent="0.25">
      <c r="A34" s="137">
        <v>19</v>
      </c>
      <c r="B34" s="168" t="str">
        <f t="shared" ca="1" si="0"/>
        <v>Profit or loss before financial items</v>
      </c>
      <c r="C34" s="20" t="s">
        <v>25</v>
      </c>
      <c r="D34" s="168" t="s">
        <v>80</v>
      </c>
      <c r="E34" s="19">
        <v>19</v>
      </c>
      <c r="F34" s="289">
        <v>190</v>
      </c>
    </row>
    <row r="35" spans="1:6" ht="21.95" customHeight="1" x14ac:dyDescent="0.25">
      <c r="A35" s="50" t="str">
        <f ca="1">OFFSET($C35,0,form_lang-1)</f>
        <v>Financial items</v>
      </c>
      <c r="B35" s="56"/>
      <c r="C35" s="56" t="s">
        <v>1</v>
      </c>
      <c r="D35" s="169" t="s">
        <v>56</v>
      </c>
      <c r="E35" s="65" t="s">
        <v>67</v>
      </c>
      <c r="F35" s="290" t="str">
        <f>"1.000 "&amp;F$8</f>
        <v>1.000 DKK</v>
      </c>
    </row>
    <row r="36" spans="1:6" ht="54" customHeight="1" x14ac:dyDescent="0.25">
      <c r="A36" s="140">
        <v>20</v>
      </c>
      <c r="B36" s="208" t="str">
        <f ca="1">OFFSET($C36,0,form_lang-1)</f>
        <v>Dividends and other income received from financial fixed assets 
• Dividend and positive value adjustments of investments in subsidiaries/affiliated companies</v>
      </c>
      <c r="C36" s="116" t="s">
        <v>555</v>
      </c>
      <c r="D36" s="208" t="s">
        <v>552</v>
      </c>
      <c r="E36" s="16">
        <v>20</v>
      </c>
      <c r="F36" s="263">
        <v>200</v>
      </c>
    </row>
    <row r="37" spans="1:6" ht="30.75" customHeight="1" x14ac:dyDescent="0.25">
      <c r="A37" s="138">
        <v>21</v>
      </c>
      <c r="B37" s="207" t="str">
        <f ca="1">OFFSET($C37,0,form_lang-1)</f>
        <v>Other financial income received from financial assets
• Dividend applies to item no. 20</v>
      </c>
      <c r="C37" s="49" t="s">
        <v>353</v>
      </c>
      <c r="D37" s="207" t="s">
        <v>551</v>
      </c>
      <c r="E37" s="45">
        <v>21</v>
      </c>
      <c r="F37" s="263">
        <v>210</v>
      </c>
    </row>
    <row r="38" spans="1:6" ht="31.5" customHeight="1" x14ac:dyDescent="0.25">
      <c r="A38" s="138">
        <v>22</v>
      </c>
      <c r="B38" s="207" t="str">
        <f ca="1">OFFSET($C38,0,form_lang-1)</f>
        <v>Impairment of financial assets
• Negative dividend and negative value adjustments of investments in subsidiaries/affiliated companies</v>
      </c>
      <c r="C38" s="49" t="s">
        <v>352</v>
      </c>
      <c r="D38" s="207" t="s">
        <v>550</v>
      </c>
      <c r="E38" s="44">
        <v>22</v>
      </c>
      <c r="F38" s="263">
        <v>220</v>
      </c>
    </row>
    <row r="39" spans="1:6" ht="28.5" customHeight="1" x14ac:dyDescent="0.25">
      <c r="A39" s="138">
        <v>23</v>
      </c>
      <c r="B39" s="207" t="str">
        <f ca="1">OFFSET($C39,0,form_lang-1)</f>
        <v>Interest payable and similar charges
• Financial cost</v>
      </c>
      <c r="C39" s="45" t="s">
        <v>27</v>
      </c>
      <c r="D39" s="207" t="s">
        <v>369</v>
      </c>
      <c r="E39" s="44">
        <v>23</v>
      </c>
      <c r="F39" s="263">
        <v>230</v>
      </c>
    </row>
    <row r="40" spans="1:6" s="7" customFormat="1" x14ac:dyDescent="0.25">
      <c r="A40" s="147">
        <v>24</v>
      </c>
      <c r="B40" s="168" t="str">
        <f ca="1">OFFSET($C40,0,form_lang-1)</f>
        <v>Profit or loss before tax (+/-)</v>
      </c>
      <c r="C40" s="20" t="s">
        <v>328</v>
      </c>
      <c r="D40" s="168" t="s">
        <v>329</v>
      </c>
      <c r="E40" s="19">
        <v>24</v>
      </c>
      <c r="F40" s="289">
        <v>240</v>
      </c>
    </row>
    <row r="41" spans="1:6" ht="20.100000000000001" customHeight="1" x14ac:dyDescent="0.25">
      <c r="A41" s="50" t="str">
        <f ca="1">OFFSET($C41,0,form_lang-1)</f>
        <v>Taxes</v>
      </c>
      <c r="B41" s="46"/>
      <c r="C41" s="46" t="s">
        <v>2</v>
      </c>
      <c r="D41" s="170" t="s">
        <v>55</v>
      </c>
      <c r="E41" s="65" t="s">
        <v>67</v>
      </c>
      <c r="F41" s="291"/>
    </row>
    <row r="42" spans="1:6" x14ac:dyDescent="0.25">
      <c r="A42" s="141">
        <v>25</v>
      </c>
      <c r="B42" s="63" t="str">
        <f ca="1">OFFSET($C42,0,form_lang-1)</f>
        <v>Corporation tax etc. on ordinary result (+/-)</v>
      </c>
      <c r="C42" s="63" t="s">
        <v>86</v>
      </c>
      <c r="D42" s="171" t="s">
        <v>125</v>
      </c>
      <c r="E42" s="63">
        <v>25</v>
      </c>
      <c r="F42" s="263">
        <v>250</v>
      </c>
    </row>
    <row r="43" spans="1:6" ht="20.100000000000001" customHeight="1" x14ac:dyDescent="0.25">
      <c r="A43" s="50" t="str">
        <f ca="1">OFFSET($C43,0,form_lang-1)</f>
        <v>Profit or loss for the year</v>
      </c>
      <c r="B43" s="46"/>
      <c r="C43" s="46" t="s">
        <v>30</v>
      </c>
      <c r="D43" s="170" t="s">
        <v>81</v>
      </c>
      <c r="E43" s="65" t="s">
        <v>67</v>
      </c>
      <c r="F43" s="291"/>
    </row>
    <row r="44" spans="1:6" s="7" customFormat="1" ht="36.75" customHeight="1" thickBot="1" x14ac:dyDescent="0.3">
      <c r="A44" s="142">
        <v>26</v>
      </c>
      <c r="B44" s="246" t="str">
        <f ca="1">OFFSET($C44,0,form_lang-1)</f>
        <v>Profit or loss for the year (+/-)</v>
      </c>
      <c r="C44" s="246" t="s">
        <v>460</v>
      </c>
      <c r="D44" s="104" t="s">
        <v>327</v>
      </c>
      <c r="E44" s="61">
        <v>26</v>
      </c>
      <c r="F44" s="289">
        <v>260</v>
      </c>
    </row>
    <row r="45" spans="1:6" s="7" customFormat="1" ht="9.9499999999999993" customHeight="1" thickTop="1" x14ac:dyDescent="0.25">
      <c r="A45" s="17"/>
      <c r="B45" s="17"/>
      <c r="C45" s="17"/>
      <c r="D45" s="172"/>
      <c r="E45" s="69" t="s">
        <v>67</v>
      </c>
      <c r="F45" s="292"/>
    </row>
    <row r="46" spans="1:6" ht="20.100000000000001" customHeight="1" x14ac:dyDescent="0.25">
      <c r="A46" s="50" t="str">
        <f ca="1">OFFSET($C46,0,form_lang-1)</f>
        <v>Appropriation of profit or treatment of loss</v>
      </c>
      <c r="B46" s="46"/>
      <c r="C46" s="46" t="s">
        <v>3</v>
      </c>
      <c r="D46" s="170" t="s">
        <v>57</v>
      </c>
      <c r="E46" s="65" t="s">
        <v>67</v>
      </c>
      <c r="F46" s="288" t="str">
        <f>"1.000 "&amp;F$8</f>
        <v>1.000 DKK</v>
      </c>
    </row>
    <row r="47" spans="1:6" ht="15" customHeight="1" x14ac:dyDescent="0.25">
      <c r="A47" s="136">
        <v>27</v>
      </c>
      <c r="B47" s="47" t="str">
        <f ca="1">OFFSET($C47,0,form_lang-1)</f>
        <v>Profit retained (+) or loss sustained (-)</v>
      </c>
      <c r="C47" s="47" t="s">
        <v>31</v>
      </c>
      <c r="D47" s="173" t="s">
        <v>331</v>
      </c>
      <c r="E47" s="39">
        <v>27</v>
      </c>
      <c r="F47" s="289">
        <v>270</v>
      </c>
    </row>
    <row r="48" spans="1:6" ht="30" x14ac:dyDescent="0.25">
      <c r="A48" s="133">
        <v>28</v>
      </c>
      <c r="B48" s="79" t="str">
        <f ca="1">OFFSET($C48,0,form_lang-1)</f>
        <v>Dividends to shareholders and similar payments to owners including extraordinary dividends</v>
      </c>
      <c r="C48" s="79" t="s">
        <v>591</v>
      </c>
      <c r="D48" s="79" t="s">
        <v>423</v>
      </c>
      <c r="E48" s="57">
        <v>28</v>
      </c>
      <c r="F48" s="289">
        <v>280</v>
      </c>
    </row>
    <row r="49" spans="1:6" ht="6.75" customHeight="1" thickBot="1" x14ac:dyDescent="0.3">
      <c r="A49" s="16"/>
      <c r="B49" s="16"/>
      <c r="C49" s="16"/>
      <c r="D49" s="119"/>
      <c r="E49" s="66" t="s">
        <v>67</v>
      </c>
      <c r="F49" s="293"/>
    </row>
    <row r="50" spans="1:6" s="11" customFormat="1" ht="21.95" customHeight="1" x14ac:dyDescent="0.35">
      <c r="A50" s="27" t="str">
        <f ca="1">OFFSET($C50,0,form_lang-1)</f>
        <v>Balance sheet</v>
      </c>
      <c r="B50" s="24"/>
      <c r="C50" s="24" t="s">
        <v>4</v>
      </c>
      <c r="D50" s="174" t="s">
        <v>73</v>
      </c>
      <c r="E50" s="70" t="s">
        <v>67</v>
      </c>
      <c r="F50" s="286" t="str">
        <f>IF(form_lang=1,"I alt for","In total for")</f>
        <v>In total for</v>
      </c>
    </row>
    <row r="51" spans="1:6" ht="15.75" thickBot="1" x14ac:dyDescent="0.3">
      <c r="A51" s="22"/>
      <c r="B51" s="25"/>
      <c r="C51" s="25"/>
      <c r="D51" s="175" t="s">
        <v>67</v>
      </c>
      <c r="E51" s="36" t="s">
        <v>67</v>
      </c>
      <c r="F51" s="287" t="str">
        <f>IF(form_lang=1,"eget CVR-nr.","own CVR-no.")</f>
        <v>own CVR-no.</v>
      </c>
    </row>
    <row r="52" spans="1:6" ht="6.75" customHeight="1" x14ac:dyDescent="0.25">
      <c r="A52" s="16"/>
      <c r="B52" s="34"/>
      <c r="C52" s="34"/>
      <c r="D52" s="140"/>
      <c r="E52" s="66" t="s">
        <v>67</v>
      </c>
      <c r="F52" s="262"/>
    </row>
    <row r="53" spans="1:6" ht="61.5" customHeight="1" x14ac:dyDescent="0.25">
      <c r="A53" s="16"/>
      <c r="B53" s="132" t="str">
        <f ca="1">OFFSET($C53,0,form_lang-1)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53" s="184" t="s">
        <v>492</v>
      </c>
      <c r="D53" s="154" t="s">
        <v>543</v>
      </c>
      <c r="E53" s="66" t="s">
        <v>67</v>
      </c>
      <c r="F53" s="262"/>
    </row>
    <row r="54" spans="1:6" ht="6.75" customHeight="1" x14ac:dyDescent="0.25">
      <c r="A54" s="16"/>
      <c r="B54" s="16"/>
      <c r="C54" s="16"/>
      <c r="D54" s="119"/>
      <c r="E54" s="66" t="s">
        <v>67</v>
      </c>
      <c r="F54" s="262"/>
    </row>
    <row r="55" spans="1:6" s="7" customFormat="1" ht="9.9499999999999993" customHeight="1" x14ac:dyDescent="0.25">
      <c r="A55" s="17"/>
      <c r="B55" s="17"/>
      <c r="C55" s="17"/>
      <c r="D55" s="172"/>
      <c r="E55" s="69" t="s">
        <v>67</v>
      </c>
      <c r="F55" s="292"/>
    </row>
    <row r="56" spans="1:6" ht="20.100000000000001" customHeight="1" x14ac:dyDescent="0.25">
      <c r="A56" s="50" t="str">
        <f ca="1">OFFSET($C56,0,form_lang-1)</f>
        <v>Liabilities</v>
      </c>
      <c r="B56" s="46"/>
      <c r="C56" s="46" t="s">
        <v>5</v>
      </c>
      <c r="D56" s="170" t="s">
        <v>75</v>
      </c>
      <c r="E56" s="65" t="s">
        <v>67</v>
      </c>
      <c r="F56" s="294" t="str">
        <f>"1.000 "&amp;F$8</f>
        <v>1.000 DKK</v>
      </c>
    </row>
    <row r="57" spans="1:6" ht="15.75" thickBot="1" x14ac:dyDescent="0.3">
      <c r="A57" s="216">
        <v>55</v>
      </c>
      <c r="B57" s="232" t="str">
        <f ca="1">OFFSET($C57,0,form_lang-1)</f>
        <v>Equity ultimo (+/-)</v>
      </c>
      <c r="C57" s="16" t="s">
        <v>332</v>
      </c>
      <c r="D57" s="119" t="s">
        <v>333</v>
      </c>
      <c r="E57" s="16">
        <v>55</v>
      </c>
      <c r="F57" s="263">
        <v>550</v>
      </c>
    </row>
    <row r="58" spans="1:6" ht="8.1" customHeight="1" x14ac:dyDescent="0.25">
      <c r="A58" s="16"/>
      <c r="B58" s="17"/>
      <c r="C58" s="32"/>
      <c r="D58" s="176"/>
      <c r="E58" s="60" t="s">
        <v>67</v>
      </c>
      <c r="F58" s="295"/>
    </row>
    <row r="59" spans="1:6" s="7" customFormat="1" ht="21.95" customHeight="1" thickBot="1" x14ac:dyDescent="0.3">
      <c r="A59" s="217">
        <v>61</v>
      </c>
      <c r="B59" s="231" t="str">
        <f ca="1">OFFSET($C59,0,form_lang-1)</f>
        <v>Equity and liabilities, total</v>
      </c>
      <c r="C59" s="61" t="s">
        <v>32</v>
      </c>
      <c r="D59" s="104" t="s">
        <v>118</v>
      </c>
      <c r="E59" s="61">
        <v>61</v>
      </c>
      <c r="F59" s="298">
        <v>610</v>
      </c>
    </row>
    <row r="60" spans="1:6" s="7" customFormat="1" ht="9.9499999999999993" customHeight="1" thickTop="1" x14ac:dyDescent="0.25">
      <c r="A60" s="17"/>
      <c r="B60" s="17"/>
      <c r="C60" s="17"/>
      <c r="D60" s="172"/>
      <c r="E60" s="69" t="s">
        <v>67</v>
      </c>
      <c r="F60" s="292"/>
    </row>
    <row r="61" spans="1:6" ht="6.75" customHeight="1" thickBot="1" x14ac:dyDescent="0.3">
      <c r="A61" s="15"/>
      <c r="B61" s="15"/>
      <c r="C61" s="15"/>
      <c r="D61" s="80"/>
      <c r="E61" s="64" t="s">
        <v>67</v>
      </c>
      <c r="F61" s="262"/>
    </row>
    <row r="62" spans="1:6" ht="21.95" customHeight="1" x14ac:dyDescent="0.35">
      <c r="A62" s="31" t="str">
        <f ca="1">OFFSET($C62,0,form_lang-1)</f>
        <v>Investments during the financial year</v>
      </c>
      <c r="B62" s="32"/>
      <c r="C62" s="32" t="s">
        <v>7</v>
      </c>
      <c r="D62" s="176" t="s">
        <v>82</v>
      </c>
      <c r="E62" s="71" t="s">
        <v>67</v>
      </c>
      <c r="F62" s="295" t="str">
        <f>IF(form_lang=1,"I alt for","In total for")</f>
        <v>In total for</v>
      </c>
    </row>
    <row r="63" spans="1:6" ht="15.75" thickBot="1" x14ac:dyDescent="0.3">
      <c r="A63" s="18"/>
      <c r="B63" s="253" t="str">
        <f ca="1">OFFSET($C63,0,form_lang-1)</f>
        <v xml:space="preserve">For detailed information about of the individual items </v>
      </c>
      <c r="C63" t="s">
        <v>68</v>
      </c>
      <c r="D63" s="175" t="s">
        <v>583</v>
      </c>
      <c r="E63" s="33" t="s">
        <v>67</v>
      </c>
      <c r="F63" s="293" t="str">
        <f>IF(form_lang=1,"eget CVR-nr.","own CVR-no.")</f>
        <v>own CVR-no.</v>
      </c>
    </row>
    <row r="64" spans="1:6" ht="6.75" customHeight="1" x14ac:dyDescent="0.25">
      <c r="A64" s="35"/>
      <c r="B64" s="59"/>
      <c r="C64" s="59"/>
      <c r="D64" s="178"/>
      <c r="E64" s="60" t="s">
        <v>67</v>
      </c>
      <c r="F64" s="295"/>
    </row>
    <row r="65" spans="1:51" x14ac:dyDescent="0.25">
      <c r="A65" s="3"/>
      <c r="B65" s="132" t="str">
        <f ca="1">OFFSET($C65,0,form_lang-1)</f>
        <v>Investments include only assets that are intended for the company continuing ownership or use.</v>
      </c>
      <c r="C65" s="21" t="s">
        <v>6</v>
      </c>
      <c r="D65" s="154" t="s">
        <v>119</v>
      </c>
      <c r="E65" s="252" t="s">
        <v>67</v>
      </c>
      <c r="F65" s="262"/>
    </row>
    <row r="66" spans="1:51" ht="6.75" customHeight="1" x14ac:dyDescent="0.25">
      <c r="A66" s="16"/>
      <c r="B66" s="16"/>
      <c r="C66" s="16"/>
      <c r="D66" s="119"/>
      <c r="E66" s="66" t="s">
        <v>67</v>
      </c>
      <c r="F66" s="262"/>
    </row>
    <row r="67" spans="1:51" ht="20.100000000000001" customHeight="1" x14ac:dyDescent="0.25">
      <c r="A67" s="50" t="str">
        <f ca="1">OFFSET($C67,0,form_lang-1)</f>
        <v>Increase</v>
      </c>
      <c r="B67" s="261"/>
      <c r="C67" s="46" t="s">
        <v>8</v>
      </c>
      <c r="D67" s="170" t="s">
        <v>76</v>
      </c>
      <c r="E67" s="65" t="s">
        <v>67</v>
      </c>
      <c r="F67" s="294" t="str">
        <f>"1.000 "&amp;F$8</f>
        <v>1.000 DKK</v>
      </c>
    </row>
    <row r="68" spans="1:51" ht="6.75" customHeight="1" x14ac:dyDescent="0.25">
      <c r="A68" s="15"/>
      <c r="B68" s="16"/>
      <c r="C68" s="16"/>
      <c r="D68" s="119"/>
      <c r="E68" s="64" t="s">
        <v>67</v>
      </c>
      <c r="F68" s="296"/>
    </row>
    <row r="69" spans="1:51" ht="60" customHeight="1" x14ac:dyDescent="0.25">
      <c r="A69" s="117"/>
      <c r="B69" s="189" t="str">
        <f ca="1">OFFSET($C69,0,form_lang-1)</f>
        <v>Addition (acquisitions) should be stated at cost value. 
Assets acquired through financial leasing should be included.
Please note that transferred assets (as result of completion) from item 66 and 77 is not considered an addition to the assets and should therefore not be included in the report</v>
      </c>
      <c r="C69" s="251" t="s">
        <v>116</v>
      </c>
      <c r="D69" s="187" t="s">
        <v>544</v>
      </c>
      <c r="E69" s="114" t="s">
        <v>67</v>
      </c>
      <c r="F69" s="274"/>
    </row>
    <row r="70" spans="1:51" s="16" customFormat="1" ht="12.75" customHeight="1" x14ac:dyDescent="0.25">
      <c r="D70" s="119"/>
      <c r="F70" s="273"/>
    </row>
    <row r="71" spans="1:51" ht="129" customHeight="1" x14ac:dyDescent="0.25">
      <c r="A71" s="16"/>
      <c r="B71" s="132" t="str">
        <f ca="1">OFFSET($C71,0,form_lang-1)</f>
        <v>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 
• Increase/decrease off assets related to merger or division of business
• Increase/decrease of IFRS16 related assets</v>
      </c>
      <c r="C71" s="149" t="s">
        <v>582</v>
      </c>
      <c r="D71" s="187" t="s">
        <v>521</v>
      </c>
      <c r="E71" s="66" t="s">
        <v>67</v>
      </c>
      <c r="F71" s="274"/>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70"/>
      <c r="F72" s="297"/>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7"/>
      <c r="B73" s="233" t="str">
        <f t="shared" ref="B73:B79" ca="1" si="1">OFFSET($C73,0,form_lang-1)</f>
        <v xml:space="preserve">Intangible assets </v>
      </c>
      <c r="C73" s="113" t="s">
        <v>15</v>
      </c>
      <c r="D73" s="180" t="s">
        <v>83</v>
      </c>
      <c r="E73" s="114" t="s">
        <v>67</v>
      </c>
      <c r="F73" s="274"/>
    </row>
    <row r="74" spans="1:51" ht="30" x14ac:dyDescent="0.25">
      <c r="A74" s="146">
        <v>62</v>
      </c>
      <c r="B74" s="225" t="str">
        <f t="shared" ca="1" si="1"/>
        <v>Addition of Completed development projects
• Transfer (as a result of completion) from item 66 is not considered an increase</v>
      </c>
      <c r="C74" s="116" t="s">
        <v>563</v>
      </c>
      <c r="D74" s="118" t="s">
        <v>524</v>
      </c>
      <c r="E74" s="16">
        <v>62</v>
      </c>
      <c r="F74" s="269">
        <v>620</v>
      </c>
    </row>
    <row r="75" spans="1:51" ht="30" x14ac:dyDescent="0.25">
      <c r="A75" s="146">
        <v>63</v>
      </c>
      <c r="B75" s="144" t="str">
        <f t="shared" ca="1" si="1"/>
        <v>Addition of Acquired concessions, patents, licences, trademarks and other similar rights
• Transfer (as a result of completion) from item 66 is not considered an increase</v>
      </c>
      <c r="C75" s="45" t="s">
        <v>354</v>
      </c>
      <c r="D75" s="62" t="s">
        <v>525</v>
      </c>
      <c r="E75" s="45">
        <v>63</v>
      </c>
      <c r="F75" s="263">
        <v>630</v>
      </c>
    </row>
    <row r="76" spans="1:51" ht="30" x14ac:dyDescent="0.25">
      <c r="A76" s="210">
        <v>64</v>
      </c>
      <c r="B76" s="226" t="str">
        <f t="shared" ca="1" si="1"/>
        <v>Addition/Purchase of software
• Transfer (as a result of completion) from item 66 is not considered an increase</v>
      </c>
      <c r="C76" s="49" t="s">
        <v>564</v>
      </c>
      <c r="D76" s="62" t="s">
        <v>526</v>
      </c>
      <c r="E76" s="45">
        <v>64</v>
      </c>
      <c r="F76" s="263">
        <v>640</v>
      </c>
    </row>
    <row r="77" spans="1:51" ht="30" x14ac:dyDescent="0.25">
      <c r="A77" s="146">
        <v>65</v>
      </c>
      <c r="B77" s="144" t="str">
        <f t="shared" ca="1" si="1"/>
        <v>Addition/Purchase of goodwill
• Transfer (as a result of completion) from item 66 is not considered an increase</v>
      </c>
      <c r="C77" s="58" t="s">
        <v>565</v>
      </c>
      <c r="D77" s="135" t="s">
        <v>527</v>
      </c>
      <c r="E77" s="42">
        <v>65</v>
      </c>
      <c r="F77" s="263">
        <v>650</v>
      </c>
    </row>
    <row r="78" spans="1:51" ht="15.75" thickBot="1" x14ac:dyDescent="0.3">
      <c r="A78" s="220">
        <v>66</v>
      </c>
      <c r="B78" s="221" t="str">
        <f t="shared" ca="1" si="1"/>
        <v>Intangible assets in progress</v>
      </c>
      <c r="C78" s="16" t="s">
        <v>355</v>
      </c>
      <c r="D78" s="119" t="s">
        <v>59</v>
      </c>
      <c r="E78" s="16">
        <v>66</v>
      </c>
      <c r="F78" s="265">
        <v>660</v>
      </c>
    </row>
    <row r="79" spans="1:51" s="7" customFormat="1" ht="36.75" customHeight="1" x14ac:dyDescent="0.25">
      <c r="A79" s="139">
        <v>67</v>
      </c>
      <c r="B79" s="157" t="str">
        <f t="shared" ca="1" si="1"/>
        <v>Intangible assets, total
(pkt. 62+63+64+65+66)</v>
      </c>
      <c r="C79" s="103" t="s">
        <v>380</v>
      </c>
      <c r="D79" s="185" t="s">
        <v>381</v>
      </c>
      <c r="E79" s="19">
        <v>67</v>
      </c>
      <c r="F79" s="266">
        <v>670</v>
      </c>
    </row>
    <row r="80" spans="1:51" ht="27" customHeight="1" x14ac:dyDescent="0.25">
      <c r="A80" s="145"/>
      <c r="B80" s="201" t="str">
        <f t="shared" ref="B80:B86" ca="1" si="2">OFFSET($C80,0,form_lang-1)</f>
        <v>Land and buildings</v>
      </c>
      <c r="C80" s="113" t="s">
        <v>77</v>
      </c>
      <c r="D80" s="180" t="s">
        <v>74</v>
      </c>
      <c r="E80" s="115" t="s">
        <v>67</v>
      </c>
      <c r="F80" s="274"/>
    </row>
    <row r="81" spans="1:6" ht="33.75" customHeight="1" x14ac:dyDescent="0.25">
      <c r="A81" s="146">
        <v>68</v>
      </c>
      <c r="B81" s="144" t="str">
        <f t="shared" ca="1" si="2"/>
        <v>Addition/Purchases of existing buildings (incl. land value)
• Transfer (as a result of completion) from item 77 is not considered an increase</v>
      </c>
      <c r="C81" s="116" t="s">
        <v>430</v>
      </c>
      <c r="D81" s="118" t="s">
        <v>528</v>
      </c>
      <c r="E81" s="16">
        <v>68</v>
      </c>
      <c r="F81" s="269">
        <v>680</v>
      </c>
    </row>
    <row r="82" spans="1:6" ht="31.5" customHeight="1" x14ac:dyDescent="0.25">
      <c r="A82" s="146">
        <v>69</v>
      </c>
      <c r="B82" s="144" t="str">
        <f t="shared" ca="1" si="2"/>
        <v>Addition/Construction of new buildings and installations, including heating and ventilating systems
• Transfer (as a result of completion) from item 77 is not considered an increase</v>
      </c>
      <c r="C82" s="49" t="s">
        <v>367</v>
      </c>
      <c r="D82" s="62" t="s">
        <v>529</v>
      </c>
      <c r="E82" s="45">
        <v>69</v>
      </c>
      <c r="F82" s="263">
        <v>690</v>
      </c>
    </row>
    <row r="83" spans="1:6" ht="33.75" customHeight="1" x14ac:dyDescent="0.25">
      <c r="A83" s="210">
        <v>70</v>
      </c>
      <c r="B83" s="219" t="str">
        <f t="shared" ca="1" si="2"/>
        <v>Addition/Purchases of undeveloped land
• Transfer (as a result of completion) from item 77 is not considered an increase</v>
      </c>
      <c r="C83" s="49" t="s">
        <v>429</v>
      </c>
      <c r="D83" s="62" t="s">
        <v>530</v>
      </c>
      <c r="E83" s="45">
        <v>70</v>
      </c>
      <c r="F83" s="263">
        <v>700</v>
      </c>
    </row>
    <row r="84" spans="1:6" ht="60" x14ac:dyDescent="0.25">
      <c r="A84" s="210">
        <v>71</v>
      </c>
      <c r="B84" s="219" t="str">
        <f t="shared" ca="1" si="2"/>
        <v>Addition/Alterations and improvement of buildings and installations,
including heating and ventilation systems
• Transfer (as a result of completion) from item 77 is not considered an increase</v>
      </c>
      <c r="C84" s="58" t="s">
        <v>360</v>
      </c>
      <c r="D84" s="135" t="s">
        <v>531</v>
      </c>
      <c r="E84" s="57">
        <v>71</v>
      </c>
      <c r="F84" s="263">
        <v>710</v>
      </c>
    </row>
    <row r="85" spans="1:6" ht="46.5" customHeight="1" thickBot="1" x14ac:dyDescent="0.3">
      <c r="A85" s="220">
        <v>72</v>
      </c>
      <c r="B85" s="221" t="str">
        <f t="shared" ca="1" si="2"/>
        <v>Addition/Construction, alteration and improvement of roads, harbours, squares, etc 
including development and improvement of land
• Transfer (as a result of completion) from item 77 is not considered an increase</v>
      </c>
      <c r="C85" s="62" t="s">
        <v>357</v>
      </c>
      <c r="D85" s="62" t="s">
        <v>490</v>
      </c>
      <c r="E85" s="48">
        <v>72</v>
      </c>
      <c r="F85" s="270">
        <v>720</v>
      </c>
    </row>
    <row r="86" spans="1:6" s="6" customFormat="1" ht="37.5" customHeight="1" x14ac:dyDescent="0.25">
      <c r="A86" s="139">
        <v>73</v>
      </c>
      <c r="B86" s="157" t="str">
        <f t="shared" ca="1" si="2"/>
        <v>Land and buildings, total
(pkt. 68+69+70+71+72)</v>
      </c>
      <c r="C86" s="103" t="s">
        <v>383</v>
      </c>
      <c r="D86" s="185" t="s">
        <v>382</v>
      </c>
      <c r="E86" s="19">
        <v>73</v>
      </c>
      <c r="F86" s="266">
        <v>730</v>
      </c>
    </row>
    <row r="87" spans="1:6" ht="20.100000000000001" customHeight="1" x14ac:dyDescent="0.25">
      <c r="A87" s="145"/>
      <c r="B87" s="201" t="str">
        <f ca="1">OFFSET($C87,0,form_lang-1)</f>
        <v>Plant, machinery and equipment</v>
      </c>
      <c r="C87" s="113" t="s">
        <v>9</v>
      </c>
      <c r="D87" s="180" t="s">
        <v>120</v>
      </c>
      <c r="E87" s="115" t="s">
        <v>67</v>
      </c>
      <c r="F87" s="267"/>
    </row>
    <row r="88" spans="1:6" ht="30" x14ac:dyDescent="0.25">
      <c r="A88" s="210">
        <v>74</v>
      </c>
      <c r="B88" s="219" t="str">
        <f ca="1">OFFSET($C88,0,form_lang-1)</f>
        <v>Addition/Purchase of production machinery and equipment
• Transfer (as a result of completion) from item 77 is not considered an increase</v>
      </c>
      <c r="C88" s="102" t="s">
        <v>358</v>
      </c>
      <c r="D88" s="82" t="s">
        <v>532</v>
      </c>
      <c r="E88" s="39">
        <v>74</v>
      </c>
      <c r="F88" s="269">
        <v>740</v>
      </c>
    </row>
    <row r="89" spans="1:6" ht="45" x14ac:dyDescent="0.25">
      <c r="A89" s="146">
        <v>75</v>
      </c>
      <c r="B89" s="144" t="str">
        <f ca="1">OFFSET($C89,0,form_lang-1)</f>
        <v>Addition/Purchase of other fixtures and fittings, tools and equipment
• Transfer (as a result of completion) from item 77 is not considered an increase</v>
      </c>
      <c r="C89" s="116" t="s">
        <v>359</v>
      </c>
      <c r="D89" s="118" t="s">
        <v>533</v>
      </c>
      <c r="E89" s="16">
        <v>75</v>
      </c>
      <c r="F89" s="263">
        <v>750</v>
      </c>
    </row>
    <row r="90" spans="1:6" s="6" customFormat="1" ht="30" x14ac:dyDescent="0.25">
      <c r="A90" s="139">
        <v>76</v>
      </c>
      <c r="B90" s="157" t="str">
        <f ca="1">OFFSET($C90,0,form_lang-1)</f>
        <v>Plant, machinery and equipment, total
(pkt. 74+75)</v>
      </c>
      <c r="C90" s="103" t="s">
        <v>384</v>
      </c>
      <c r="D90" s="185" t="s">
        <v>385</v>
      </c>
      <c r="E90" s="19">
        <v>76</v>
      </c>
      <c r="F90" s="275">
        <v>760</v>
      </c>
    </row>
    <row r="91" spans="1:6" s="12" customFormat="1" ht="9.75" customHeight="1" x14ac:dyDescent="0.25">
      <c r="A91" s="140"/>
      <c r="B91" s="160"/>
      <c r="C91" s="117"/>
      <c r="D91" s="181"/>
      <c r="E91" s="66" t="s">
        <v>67</v>
      </c>
      <c r="F91" s="276"/>
    </row>
    <row r="92" spans="1:6" ht="30" x14ac:dyDescent="0.25">
      <c r="A92" s="140">
        <v>77</v>
      </c>
      <c r="B92" s="208" t="str">
        <f ca="1">OFFSET($C92,0,form_lang-1)</f>
        <v>Additions of tangible assets in progress and Prepayments</v>
      </c>
      <c r="C92" s="82" t="s">
        <v>110</v>
      </c>
      <c r="D92" s="82" t="s">
        <v>370</v>
      </c>
      <c r="E92" s="81">
        <v>77</v>
      </c>
      <c r="F92" s="268">
        <v>770</v>
      </c>
    </row>
    <row r="93" spans="1:6" ht="8.1" customHeight="1" thickBot="1" x14ac:dyDescent="0.3">
      <c r="A93" s="18"/>
      <c r="B93" s="152"/>
      <c r="C93" s="16"/>
      <c r="D93" s="119"/>
      <c r="E93" s="66" t="s">
        <v>67</v>
      </c>
      <c r="F93" s="277"/>
    </row>
    <row r="94" spans="1:6" s="7" customFormat="1" ht="41.25" customHeight="1" thickBot="1" x14ac:dyDescent="0.3">
      <c r="A94" s="217">
        <v>78</v>
      </c>
      <c r="B94" s="213" t="str">
        <f ca="1">OFFSET($C94,0,form_lang-1)</f>
        <v>Increase, total
(pkt. 67+73+76+77)</v>
      </c>
      <c r="C94" s="161" t="s">
        <v>386</v>
      </c>
      <c r="D94" s="161" t="s">
        <v>387</v>
      </c>
      <c r="E94" s="61">
        <v>78</v>
      </c>
      <c r="F94" s="278">
        <v>780</v>
      </c>
    </row>
    <row r="95" spans="1:6" s="7" customFormat="1" ht="9.9499999999999993" customHeight="1" thickTop="1" x14ac:dyDescent="0.25">
      <c r="A95" s="17"/>
      <c r="B95" s="157"/>
      <c r="C95" s="17"/>
      <c r="D95" s="172"/>
      <c r="E95" s="69" t="s">
        <v>67</v>
      </c>
      <c r="F95" s="280"/>
    </row>
    <row r="96" spans="1:6" ht="20.100000000000001" customHeight="1" x14ac:dyDescent="0.25">
      <c r="A96" s="50" t="str">
        <f ca="1">OFFSET($C96,0,form_lang-1)</f>
        <v>Disposals</v>
      </c>
      <c r="B96" s="144"/>
      <c r="C96" s="46" t="s">
        <v>20</v>
      </c>
      <c r="D96" s="170" t="s">
        <v>99</v>
      </c>
      <c r="E96" s="65" t="s">
        <v>67</v>
      </c>
      <c r="F96" s="279" t="str">
        <f>"1.000 "&amp;F$8</f>
        <v>1.000 DKK</v>
      </c>
    </row>
    <row r="97" spans="1:6" ht="6" customHeight="1" x14ac:dyDescent="0.25">
      <c r="A97" s="16"/>
      <c r="B97" s="118"/>
      <c r="C97" s="16"/>
      <c r="D97" s="118"/>
      <c r="E97" s="66" t="s">
        <v>67</v>
      </c>
      <c r="F97" s="262"/>
    </row>
    <row r="98" spans="1:6" ht="128.25" customHeight="1" x14ac:dyDescent="0.25">
      <c r="A98" s="117"/>
      <c r="B98" s="156" t="str">
        <f ca="1">OFFSET($C98,0,form_lang-1)</f>
        <v>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v>
      </c>
      <c r="C98" s="156" t="s">
        <v>558</v>
      </c>
      <c r="D98" s="154" t="s">
        <v>576</v>
      </c>
      <c r="E98" s="114" t="s">
        <v>67</v>
      </c>
      <c r="F98" s="262"/>
    </row>
    <row r="99" spans="1:6" ht="6" customHeight="1" x14ac:dyDescent="0.25">
      <c r="A99" s="16"/>
      <c r="B99" s="118"/>
      <c r="C99" s="16"/>
      <c r="D99" s="119"/>
      <c r="E99" s="66" t="s">
        <v>67</v>
      </c>
      <c r="F99" s="262"/>
    </row>
    <row r="100" spans="1:6" ht="26.25" customHeight="1" x14ac:dyDescent="0.25">
      <c r="A100" s="117"/>
      <c r="B100" s="201" t="str">
        <f t="shared" ref="B100:B105" ca="1" si="3">OFFSET($C100,0,form_lang-1)</f>
        <v>Intangible assets</v>
      </c>
      <c r="C100" s="113" t="s">
        <v>94</v>
      </c>
      <c r="D100" s="180" t="s">
        <v>78</v>
      </c>
      <c r="E100" s="114" t="s">
        <v>67</v>
      </c>
      <c r="F100" s="262"/>
    </row>
    <row r="101" spans="1:6" ht="24.75" customHeight="1" x14ac:dyDescent="0.25">
      <c r="A101" s="146">
        <v>79</v>
      </c>
      <c r="B101" s="144" t="str">
        <f t="shared" ca="1" si="3"/>
        <v>Disposals of completed development projects (cost value)</v>
      </c>
      <c r="C101" s="16" t="s">
        <v>16</v>
      </c>
      <c r="D101" s="119" t="s">
        <v>366</v>
      </c>
      <c r="E101" s="16">
        <v>79</v>
      </c>
      <c r="F101" s="263">
        <v>790</v>
      </c>
    </row>
    <row r="102" spans="1:6" ht="30" x14ac:dyDescent="0.25">
      <c r="A102" s="210">
        <v>80</v>
      </c>
      <c r="B102" s="219" t="str">
        <f t="shared" ca="1" si="3"/>
        <v>Disposals of concessions, patents, licences, trademarks, and 
other similar rights (cost value)</v>
      </c>
      <c r="C102" s="62" t="s">
        <v>37</v>
      </c>
      <c r="D102" s="207" t="s">
        <v>122</v>
      </c>
      <c r="E102" s="48">
        <v>80</v>
      </c>
      <c r="F102" s="263">
        <v>800</v>
      </c>
    </row>
    <row r="103" spans="1:6" ht="21.75" customHeight="1" x14ac:dyDescent="0.25">
      <c r="A103" s="210">
        <v>81</v>
      </c>
      <c r="B103" s="219" t="str">
        <f t="shared" ca="1" si="3"/>
        <v>Disposals of Software (cost value)</v>
      </c>
      <c r="C103" s="42" t="s">
        <v>17</v>
      </c>
      <c r="D103" s="57" t="s">
        <v>100</v>
      </c>
      <c r="E103" s="42">
        <v>81</v>
      </c>
      <c r="F103" s="264">
        <v>810</v>
      </c>
    </row>
    <row r="104" spans="1:6" ht="21.75" customHeight="1" thickBot="1" x14ac:dyDescent="0.3">
      <c r="A104" s="220">
        <v>82</v>
      </c>
      <c r="B104" s="221" t="str">
        <f t="shared" ca="1" si="3"/>
        <v>Disposals of Goodwill (cost value)</v>
      </c>
      <c r="C104" s="16" t="s">
        <v>18</v>
      </c>
      <c r="D104" s="119" t="s">
        <v>124</v>
      </c>
      <c r="E104" s="16">
        <v>82</v>
      </c>
      <c r="F104" s="265">
        <v>820</v>
      </c>
    </row>
    <row r="105" spans="1:6" s="6" customFormat="1" ht="40.5" customHeight="1" x14ac:dyDescent="0.25">
      <c r="A105" s="139">
        <v>83</v>
      </c>
      <c r="B105" s="157" t="str">
        <f t="shared" ca="1" si="3"/>
        <v>Intangible assets, total
(pkt.79+80+81+82)</v>
      </c>
      <c r="C105" s="103" t="s">
        <v>114</v>
      </c>
      <c r="D105" s="185" t="s">
        <v>373</v>
      </c>
      <c r="E105" s="19">
        <v>83</v>
      </c>
      <c r="F105" s="266">
        <v>830</v>
      </c>
    </row>
    <row r="106" spans="1:6" ht="20.100000000000001" customHeight="1" x14ac:dyDescent="0.25">
      <c r="A106" s="140"/>
      <c r="B106" s="201" t="str">
        <f t="shared" ref="B106:B114" ca="1" si="4">OFFSET($C106,0,form_lang-1)</f>
        <v>Land and buildings</v>
      </c>
      <c r="C106" s="113" t="s">
        <v>97</v>
      </c>
      <c r="D106" s="180" t="s">
        <v>74</v>
      </c>
      <c r="E106" s="66" t="s">
        <v>67</v>
      </c>
      <c r="F106" s="267"/>
    </row>
    <row r="107" spans="1:6" ht="18.75" customHeight="1" x14ac:dyDescent="0.25">
      <c r="A107" s="210">
        <v>84</v>
      </c>
      <c r="B107" s="219" t="str">
        <f t="shared" ca="1" si="4"/>
        <v>Disposals of existing buildings (incl. land value) at cost value</v>
      </c>
      <c r="C107" s="16" t="s">
        <v>22</v>
      </c>
      <c r="D107" s="119" t="s">
        <v>101</v>
      </c>
      <c r="E107" s="16">
        <v>84</v>
      </c>
      <c r="F107" s="263">
        <v>840</v>
      </c>
    </row>
    <row r="108" spans="1:6" ht="18.75" customHeight="1" x14ac:dyDescent="0.25">
      <c r="A108" s="210">
        <v>85</v>
      </c>
      <c r="B108" s="219" t="str">
        <f t="shared" ca="1" si="4"/>
        <v>Disposals of undeveloped land (cost value)</v>
      </c>
      <c r="C108" s="42" t="s">
        <v>38</v>
      </c>
      <c r="D108" s="57" t="s">
        <v>102</v>
      </c>
      <c r="E108" s="42">
        <v>85</v>
      </c>
      <c r="F108" s="264">
        <v>850</v>
      </c>
    </row>
    <row r="109" spans="1:6" ht="18.75" customHeight="1" thickBot="1" x14ac:dyDescent="0.3">
      <c r="A109" s="220">
        <v>86</v>
      </c>
      <c r="B109" s="221" t="str">
        <f t="shared" ca="1" si="4"/>
        <v>Disposals of roads, harbours, squares, etc (cost value)</v>
      </c>
      <c r="C109" s="16" t="s">
        <v>39</v>
      </c>
      <c r="D109" s="119" t="s">
        <v>103</v>
      </c>
      <c r="E109" s="16">
        <v>86</v>
      </c>
      <c r="F109" s="265">
        <v>860</v>
      </c>
    </row>
    <row r="110" spans="1:6" s="6" customFormat="1" ht="48" customHeight="1" x14ac:dyDescent="0.25">
      <c r="A110" s="139">
        <v>87</v>
      </c>
      <c r="B110" s="157" t="str">
        <f ca="1">OFFSET($C110,0,form_lang-1)</f>
        <v>Land and buildings, total
(pkt. 84+85+86)</v>
      </c>
      <c r="C110" s="103" t="s">
        <v>111</v>
      </c>
      <c r="D110" s="185" t="s">
        <v>371</v>
      </c>
      <c r="E110" s="19">
        <v>87</v>
      </c>
      <c r="F110" s="266">
        <v>870</v>
      </c>
    </row>
    <row r="111" spans="1:6" ht="24.75" customHeight="1" x14ac:dyDescent="0.25">
      <c r="A111" s="140"/>
      <c r="B111" s="201" t="str">
        <f t="shared" ca="1" si="4"/>
        <v>Plant, machinery  and equitment</v>
      </c>
      <c r="C111" s="113" t="s">
        <v>95</v>
      </c>
      <c r="D111" s="180" t="s">
        <v>128</v>
      </c>
      <c r="E111" s="66" t="s">
        <v>67</v>
      </c>
      <c r="F111" s="267"/>
    </row>
    <row r="112" spans="1:6" x14ac:dyDescent="0.25">
      <c r="A112" s="210">
        <v>88</v>
      </c>
      <c r="B112" s="219" t="str">
        <f t="shared" ca="1" si="4"/>
        <v>Disposals of production machinery and equipment (cost value)</v>
      </c>
      <c r="C112" s="16" t="s">
        <v>40</v>
      </c>
      <c r="D112" s="119" t="s">
        <v>365</v>
      </c>
      <c r="E112" s="16">
        <v>88</v>
      </c>
      <c r="F112" s="269">
        <v>880</v>
      </c>
    </row>
    <row r="113" spans="1:6" customFormat="1" ht="30.75" thickBot="1" x14ac:dyDescent="0.3">
      <c r="A113" s="220">
        <v>89</v>
      </c>
      <c r="B113" s="221" t="str">
        <f t="shared" ca="1" si="4"/>
        <v>Disposals of other fixtures and fittings, tools, and equipment at cost value</v>
      </c>
      <c r="C113" s="116" t="s">
        <v>115</v>
      </c>
      <c r="D113" s="119" t="s">
        <v>123</v>
      </c>
      <c r="E113" s="16">
        <v>89</v>
      </c>
      <c r="F113" s="265">
        <v>890</v>
      </c>
    </row>
    <row r="114" spans="1:6" s="6" customFormat="1" ht="37.5" customHeight="1" x14ac:dyDescent="0.25">
      <c r="A114" s="139">
        <v>90</v>
      </c>
      <c r="B114" s="227" t="str">
        <f t="shared" ca="1" si="4"/>
        <v>Machinery, plant and equipment, total
(pkt. 88+89)</v>
      </c>
      <c r="C114" s="103" t="s">
        <v>113</v>
      </c>
      <c r="D114" s="185" t="s">
        <v>372</v>
      </c>
      <c r="E114" s="19">
        <v>90</v>
      </c>
      <c r="F114" s="266">
        <v>900</v>
      </c>
    </row>
    <row r="115" spans="1:6" ht="20.100000000000001" customHeight="1" x14ac:dyDescent="0.25">
      <c r="A115" s="148"/>
      <c r="B115" s="201" t="str">
        <f t="shared" ref="B115:B120" ca="1" si="5">OFFSET($C115,0,form_lang-1)</f>
        <v>Reversal of amortisation on disposals of intangible assets</v>
      </c>
      <c r="C115" s="113" t="s">
        <v>19</v>
      </c>
      <c r="D115" s="180" t="s">
        <v>487</v>
      </c>
      <c r="E115" s="114" t="s">
        <v>67</v>
      </c>
      <c r="F115" s="267"/>
    </row>
    <row r="116" spans="1:6" ht="19.5" customHeight="1" x14ac:dyDescent="0.25">
      <c r="A116" s="210">
        <v>91</v>
      </c>
      <c r="B116" s="219" t="str">
        <f t="shared" ca="1" si="5"/>
        <v>Reversal of amortisation on disposals of completed development projects</v>
      </c>
      <c r="C116" s="16" t="s">
        <v>96</v>
      </c>
      <c r="D116" s="119" t="s">
        <v>104</v>
      </c>
      <c r="E116" s="16">
        <v>91</v>
      </c>
      <c r="F116" s="269">
        <v>910</v>
      </c>
    </row>
    <row r="117" spans="1:6" ht="30" x14ac:dyDescent="0.25">
      <c r="A117" s="210">
        <v>92</v>
      </c>
      <c r="B117" s="219" t="str">
        <f t="shared" ca="1" si="5"/>
        <v>Reversal of amortisation and impairment of disposed concessions, patents, 
licences, trademarks, and other similar rights</v>
      </c>
      <c r="C117" s="49" t="s">
        <v>88</v>
      </c>
      <c r="D117" s="207" t="s">
        <v>540</v>
      </c>
      <c r="E117" s="48">
        <v>92</v>
      </c>
      <c r="F117" s="263">
        <v>920</v>
      </c>
    </row>
    <row r="118" spans="1:6" ht="20.25" customHeight="1" x14ac:dyDescent="0.25">
      <c r="A118" s="210">
        <v>93</v>
      </c>
      <c r="B118" s="219" t="str">
        <f t="shared" ca="1" si="5"/>
        <v>Reversal of accumulated amortisation and impairment of the disposed software</v>
      </c>
      <c r="C118" s="42" t="s">
        <v>89</v>
      </c>
      <c r="D118" s="57" t="s">
        <v>362</v>
      </c>
      <c r="E118" s="42">
        <v>93</v>
      </c>
      <c r="F118" s="263">
        <v>930</v>
      </c>
    </row>
    <row r="119" spans="1:6" ht="20.25" customHeight="1" thickBot="1" x14ac:dyDescent="0.3">
      <c r="A119" s="220">
        <v>94</v>
      </c>
      <c r="B119" s="221" t="str">
        <f t="shared" ca="1" si="5"/>
        <v>Reversal of accumulated amortisation and impairment of the disposed goodwill</v>
      </c>
      <c r="C119" s="16" t="s">
        <v>90</v>
      </c>
      <c r="D119" s="119" t="s">
        <v>361</v>
      </c>
      <c r="E119" s="16">
        <v>94</v>
      </c>
      <c r="F119" s="270">
        <v>940</v>
      </c>
    </row>
    <row r="120" spans="1:6" s="6" customFormat="1" ht="41.25" customHeight="1" x14ac:dyDescent="0.25">
      <c r="A120" s="139">
        <v>95</v>
      </c>
      <c r="B120" s="157" t="str">
        <f t="shared" ca="1" si="5"/>
        <v>Reversal of amortisation on disposals of intangible assets, total
(pkt.91+92+93+94)</v>
      </c>
      <c r="C120" s="185" t="s">
        <v>375</v>
      </c>
      <c r="D120" s="185" t="s">
        <v>374</v>
      </c>
      <c r="E120" s="19">
        <v>95</v>
      </c>
      <c r="F120" s="266">
        <v>950</v>
      </c>
    </row>
    <row r="121" spans="1:6" ht="20.100000000000001" customHeight="1" x14ac:dyDescent="0.25">
      <c r="A121" s="140"/>
      <c r="B121" s="201" t="str">
        <f t="shared" ref="B121:B129" ca="1" si="6">OFFSET($C121,0,form_lang-1)</f>
        <v>Reversal of amortisation on disposals of land and buidlings</v>
      </c>
      <c r="C121" s="113" t="s">
        <v>45</v>
      </c>
      <c r="D121" s="180" t="s">
        <v>106</v>
      </c>
      <c r="E121" s="66" t="s">
        <v>67</v>
      </c>
      <c r="F121" s="267"/>
    </row>
    <row r="122" spans="1:6" ht="18.75" customHeight="1" x14ac:dyDescent="0.25">
      <c r="A122" s="210">
        <v>96</v>
      </c>
      <c r="B122" s="219" t="str">
        <f t="shared" ca="1" si="6"/>
        <v>Reversal of accumulated amortisation and impairment of the disposed buildings</v>
      </c>
      <c r="C122" s="16" t="s">
        <v>41</v>
      </c>
      <c r="D122" s="119" t="s">
        <v>578</v>
      </c>
      <c r="E122" s="16">
        <v>96</v>
      </c>
      <c r="F122" s="269">
        <v>960</v>
      </c>
    </row>
    <row r="123" spans="1:6" ht="18.75" customHeight="1" x14ac:dyDescent="0.25">
      <c r="A123" s="210">
        <v>97</v>
      </c>
      <c r="B123" s="219" t="str">
        <f t="shared" ca="1" si="6"/>
        <v>Reversal of accumulated amortisation and impairment of the disposed undeveloped land</v>
      </c>
      <c r="C123" s="42" t="s">
        <v>91</v>
      </c>
      <c r="D123" s="57" t="s">
        <v>579</v>
      </c>
      <c r="E123" s="42">
        <v>97</v>
      </c>
      <c r="F123" s="263">
        <v>970</v>
      </c>
    </row>
    <row r="124" spans="1:6" ht="18.75" customHeight="1" thickBot="1" x14ac:dyDescent="0.3">
      <c r="A124" s="220">
        <v>98</v>
      </c>
      <c r="B124" s="221" t="str">
        <f t="shared" ca="1" si="6"/>
        <v>Reversal of amortisation on disposals of roads, harbours and squares</v>
      </c>
      <c r="C124" s="16" t="s">
        <v>92</v>
      </c>
      <c r="D124" s="119" t="s">
        <v>566</v>
      </c>
      <c r="E124" s="16">
        <v>98</v>
      </c>
      <c r="F124" s="270">
        <v>980</v>
      </c>
    </row>
    <row r="125" spans="1:6" s="6" customFormat="1" ht="42" customHeight="1" x14ac:dyDescent="0.25">
      <c r="A125" s="139">
        <v>99</v>
      </c>
      <c r="B125" s="157" t="str">
        <f t="shared" ca="1" si="6"/>
        <v>Reversal of amortisation on disposals of land and buildings, total
(pkt.96+97+98)</v>
      </c>
      <c r="C125" s="103" t="s">
        <v>376</v>
      </c>
      <c r="D125" s="185" t="s">
        <v>377</v>
      </c>
      <c r="E125" s="19">
        <v>99</v>
      </c>
      <c r="F125" s="266">
        <v>990</v>
      </c>
    </row>
    <row r="126" spans="1:6" ht="20.100000000000001" customHeight="1" x14ac:dyDescent="0.25">
      <c r="A126" s="140"/>
      <c r="B126" s="201" t="str">
        <f t="shared" ca="1" si="6"/>
        <v>Reversal of amortisation on disposals of machinery, plant and equipment</v>
      </c>
      <c r="C126" s="113" t="s">
        <v>43</v>
      </c>
      <c r="D126" s="180" t="s">
        <v>108</v>
      </c>
      <c r="E126" s="66" t="s">
        <v>67</v>
      </c>
      <c r="F126" s="267"/>
    </row>
    <row r="127" spans="1:6" ht="19.5" customHeight="1" x14ac:dyDescent="0.25">
      <c r="A127" s="210">
        <v>100</v>
      </c>
      <c r="B127" s="219" t="str">
        <f t="shared" ca="1" si="6"/>
        <v>Reversal of accumulated amortisation and impairment of the disposed production machinery and equipment</v>
      </c>
      <c r="C127" s="39" t="s">
        <v>24</v>
      </c>
      <c r="D127" s="81" t="s">
        <v>363</v>
      </c>
      <c r="E127" s="39">
        <v>100</v>
      </c>
      <c r="F127" s="269">
        <v>100</v>
      </c>
    </row>
    <row r="128" spans="1:6" customFormat="1" ht="30.75" thickBot="1" x14ac:dyDescent="0.3">
      <c r="A128" s="220">
        <v>101</v>
      </c>
      <c r="B128" s="221" t="str">
        <f t="shared" ca="1" si="6"/>
        <v>Reversal of accumulated amortisation and impairment of the disposed other fixtures and fittings, 
tools and equipment</v>
      </c>
      <c r="C128" s="118" t="s">
        <v>109</v>
      </c>
      <c r="D128" s="208" t="s">
        <v>486</v>
      </c>
      <c r="E128" s="119">
        <v>101</v>
      </c>
      <c r="F128" s="270">
        <v>1010</v>
      </c>
    </row>
    <row r="129" spans="1:6" s="6" customFormat="1" ht="36.75" customHeight="1" x14ac:dyDescent="0.25">
      <c r="A129" s="139">
        <v>102</v>
      </c>
      <c r="B129" s="157" t="str">
        <f t="shared" ca="1" si="6"/>
        <v>Reversal of accumulated amortisation and impairment of the disposed machinery, plant and equipment, total
(pkt. 100+101)</v>
      </c>
      <c r="C129" s="185" t="s">
        <v>379</v>
      </c>
      <c r="D129" s="185" t="s">
        <v>378</v>
      </c>
      <c r="E129" s="19">
        <v>102</v>
      </c>
      <c r="F129" s="266">
        <v>1020</v>
      </c>
    </row>
    <row r="130" spans="1:6" s="12" customFormat="1" ht="6" customHeight="1" thickBot="1" x14ac:dyDescent="0.3">
      <c r="A130" s="222"/>
      <c r="B130" s="230"/>
      <c r="C130" s="117"/>
      <c r="D130" s="181"/>
      <c r="E130" s="66" t="s">
        <v>67</v>
      </c>
      <c r="F130" s="271"/>
    </row>
    <row r="131" spans="1:6" s="7" customFormat="1" ht="31.5" customHeight="1" thickBot="1" x14ac:dyDescent="0.3">
      <c r="A131" s="228">
        <v>103</v>
      </c>
      <c r="B131" s="229" t="str">
        <f ca="1">OFFSET($C131,0,form_lang-1)</f>
        <v>Disposals in total at book value
(pts. 83+87+90-95-99-102)</v>
      </c>
      <c r="C131" s="121" t="s">
        <v>112</v>
      </c>
      <c r="D131" s="182" t="s">
        <v>488</v>
      </c>
      <c r="E131" s="122">
        <v>103</v>
      </c>
      <c r="F131" s="272">
        <v>1030</v>
      </c>
    </row>
    <row r="132" spans="1:6" s="7" customFormat="1" ht="3.95" customHeight="1" thickTop="1" x14ac:dyDescent="0.25">
      <c r="A132" s="17"/>
      <c r="B132" s="17"/>
      <c r="C132" s="17"/>
      <c r="D132" s="172"/>
      <c r="E132" s="69" t="s">
        <v>67</v>
      </c>
      <c r="F132" s="17"/>
    </row>
    <row r="133" spans="1:6" ht="6.75" customHeight="1" thickBot="1" x14ac:dyDescent="0.3">
      <c r="A133" s="15"/>
      <c r="B133" s="15"/>
      <c r="C133" s="15"/>
      <c r="D133" s="80"/>
      <c r="E133" s="64" t="s">
        <v>67</v>
      </c>
    </row>
    <row r="134" spans="1:6" ht="21.75" thickBot="1" x14ac:dyDescent="0.4">
      <c r="A134" s="85" t="str">
        <f ca="1">OFFSET($C134,0,form_lang-1)</f>
        <v>Supplementary questions</v>
      </c>
      <c r="B134" s="86"/>
      <c r="C134" s="28" t="s">
        <v>10</v>
      </c>
      <c r="D134" s="195" t="s">
        <v>62</v>
      </c>
      <c r="E134" s="73" t="s">
        <v>67</v>
      </c>
      <c r="F134" s="8"/>
    </row>
    <row r="135" spans="1:6" ht="8.1" customHeight="1" x14ac:dyDescent="0.25">
      <c r="A135" s="87"/>
      <c r="B135" s="88"/>
      <c r="C135" s="3"/>
      <c r="D135" s="196"/>
      <c r="E135" s="74" t="s">
        <v>67</v>
      </c>
      <c r="F135" s="13"/>
    </row>
    <row r="136" spans="1:6" ht="20.100000000000001" customHeight="1" x14ac:dyDescent="0.25">
      <c r="A136" s="89" t="str">
        <f ca="1">OFFSET($C136,0,form_lang-1)</f>
        <v>Your contact person</v>
      </c>
      <c r="B136" s="90"/>
      <c r="C136" s="54" t="s">
        <v>11</v>
      </c>
      <c r="D136" s="197" t="s">
        <v>66</v>
      </c>
      <c r="E136" s="75" t="s">
        <v>67</v>
      </c>
      <c r="F136" s="13"/>
    </row>
    <row r="137" spans="1:6" x14ac:dyDescent="0.25">
      <c r="A137" s="84"/>
      <c r="B137" s="88" t="str">
        <f ca="1">OFFSET($C137,0,form_lang-1)</f>
        <v>Name and surname</v>
      </c>
      <c r="C137" s="2" t="s">
        <v>12</v>
      </c>
      <c r="D137" s="183" t="s">
        <v>63</v>
      </c>
      <c r="E137" s="72" t="s">
        <v>67</v>
      </c>
    </row>
    <row r="138" spans="1:6" x14ac:dyDescent="0.25">
      <c r="A138" s="87"/>
      <c r="B138" s="91" t="s">
        <v>321</v>
      </c>
      <c r="C138" s="43"/>
      <c r="D138" s="198"/>
      <c r="E138" s="76" t="s">
        <v>67</v>
      </c>
    </row>
    <row r="139" spans="1:6" ht="8.1" customHeight="1" x14ac:dyDescent="0.25">
      <c r="A139" s="92"/>
      <c r="B139" s="93"/>
      <c r="E139" s="77" t="s">
        <v>67</v>
      </c>
    </row>
    <row r="140" spans="1:6" x14ac:dyDescent="0.25">
      <c r="A140" s="84"/>
      <c r="B140" s="88" t="str">
        <f ca="1">OFFSET($C140,0,form_lang-1)</f>
        <v>Phone number</v>
      </c>
      <c r="C140" s="3" t="s">
        <v>28</v>
      </c>
      <c r="D140" s="196" t="s">
        <v>64</v>
      </c>
      <c r="E140" s="72" t="s">
        <v>67</v>
      </c>
    </row>
    <row r="141" spans="1:6" x14ac:dyDescent="0.25">
      <c r="A141" s="87"/>
      <c r="B141" s="112">
        <v>11223344</v>
      </c>
      <c r="C141" s="43"/>
      <c r="D141" s="198"/>
      <c r="E141" s="76" t="s">
        <v>67</v>
      </c>
    </row>
    <row r="142" spans="1:6" ht="8.1" customHeight="1" x14ac:dyDescent="0.25">
      <c r="A142" s="92"/>
      <c r="B142" s="93"/>
      <c r="E142" s="78" t="s">
        <v>67</v>
      </c>
    </row>
    <row r="143" spans="1:6" x14ac:dyDescent="0.25">
      <c r="A143" s="84"/>
      <c r="B143" s="88" t="str">
        <f ca="1">OFFSET($C143,0,form_lang-1)</f>
        <v>E-mail</v>
      </c>
      <c r="C143" s="2" t="s">
        <v>29</v>
      </c>
      <c r="D143" s="183" t="s">
        <v>65</v>
      </c>
      <c r="E143" s="72" t="s">
        <v>67</v>
      </c>
    </row>
    <row r="144" spans="1:6" x14ac:dyDescent="0.25">
      <c r="A144" s="87"/>
      <c r="B144" s="112" t="s">
        <v>338</v>
      </c>
      <c r="C144" s="43"/>
      <c r="D144" s="198"/>
      <c r="E144" s="76" t="s">
        <v>67</v>
      </c>
    </row>
    <row r="145" spans="1:6" ht="8.1" customHeight="1" thickBot="1" x14ac:dyDescent="0.3">
      <c r="A145" s="94"/>
      <c r="B145" s="95"/>
      <c r="C145" s="5"/>
      <c r="D145" s="199"/>
      <c r="E145" s="36" t="s">
        <v>67</v>
      </c>
    </row>
    <row r="146" spans="1:6" ht="8.1" customHeight="1" x14ac:dyDescent="0.25">
      <c r="B146" s="4"/>
    </row>
    <row r="147" spans="1:6" ht="6.75" customHeight="1" thickBot="1" x14ac:dyDescent="0.3">
      <c r="A147" s="15"/>
      <c r="B147" s="15"/>
      <c r="C147" s="15"/>
      <c r="D147" s="80"/>
      <c r="E147" s="64" t="s">
        <v>67</v>
      </c>
    </row>
    <row r="148" spans="1:6" ht="21.75" thickBot="1" x14ac:dyDescent="0.4">
      <c r="A148" s="85" t="str">
        <f ca="1">OFFSET($C148,0,form_lang-1)</f>
        <v>Statistic Denmark</v>
      </c>
      <c r="B148" s="190"/>
      <c r="C148" s="28" t="s">
        <v>126</v>
      </c>
      <c r="D148" s="195" t="s">
        <v>127</v>
      </c>
      <c r="E148" s="73" t="s">
        <v>67</v>
      </c>
      <c r="F148" s="8"/>
    </row>
    <row r="149" spans="1:6" ht="8.1" customHeight="1" thickBot="1" x14ac:dyDescent="0.3">
      <c r="A149" s="100"/>
      <c r="B149" s="99"/>
      <c r="C149" s="3"/>
      <c r="D149" s="196"/>
      <c r="E149" s="74" t="s">
        <v>67</v>
      </c>
      <c r="F149" s="13"/>
    </row>
    <row r="150" spans="1:6" ht="15.75" thickBot="1" x14ac:dyDescent="0.3">
      <c r="A150" s="98"/>
      <c r="B150" s="97" t="str">
        <f ca="1">OFFSET($C150,0,form_lang-1)</f>
        <v>Date of  approval of the official annual report: YYYY-MM-DD</v>
      </c>
      <c r="C150" s="39" t="s">
        <v>322</v>
      </c>
      <c r="D150" s="81" t="s">
        <v>323</v>
      </c>
      <c r="E150" s="64" t="s">
        <v>67</v>
      </c>
      <c r="F150" s="96" t="s">
        <v>623</v>
      </c>
    </row>
    <row r="151" spans="1:6" ht="8.1" customHeight="1" thickBot="1" x14ac:dyDescent="0.3">
      <c r="A151" s="101"/>
      <c r="B151" s="3"/>
      <c r="C151" s="3"/>
      <c r="D151" s="196"/>
      <c r="E151" s="74" t="s">
        <v>67</v>
      </c>
      <c r="F151" s="13"/>
    </row>
    <row r="152" spans="1:6" ht="15.75" thickBot="1" x14ac:dyDescent="0.3">
      <c r="A152" s="98"/>
      <c r="B152" s="97" t="str">
        <f ca="1">OFFSET($C152,0,form_lang-1)</f>
        <v>A statistic feedback in your industry level</v>
      </c>
      <c r="C152" s="39" t="s">
        <v>93</v>
      </c>
      <c r="D152" s="81" t="s">
        <v>129</v>
      </c>
      <c r="E152" s="64" t="s">
        <v>67</v>
      </c>
      <c r="F152" s="96" t="s">
        <v>619</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C8" sqref="C8"/>
    </sheetView>
  </sheetViews>
  <sheetFormatPr defaultColWidth="9.140625" defaultRowHeight="15" outlineLevelCol="1" x14ac:dyDescent="0.25"/>
  <cols>
    <col min="1" max="1" width="9.42578125" style="3" customWidth="1"/>
    <col min="2" max="2" width="112.7109375" style="159" customWidth="1"/>
    <col min="3" max="3" width="104.5703125" style="183" hidden="1" customWidth="1" outlineLevel="1"/>
    <col min="4" max="4" width="92.42578125" style="183"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127" t="str">
        <f ca="1">OFFSET($C1,0,E1-1)</f>
        <v xml:space="preserve">Business Account Statistics </v>
      </c>
      <c r="B1" s="151"/>
      <c r="C1" s="165" t="s">
        <v>325</v>
      </c>
      <c r="D1" s="165" t="s">
        <v>637</v>
      </c>
      <c r="E1" s="150">
        <v>2</v>
      </c>
    </row>
    <row r="2" spans="1:5" ht="21.95" customHeight="1" x14ac:dyDescent="0.35">
      <c r="A2" s="163" t="str">
        <f ca="1">OFFSET($C2,0,$E$1-1)</f>
        <v>Profit and loss statement</v>
      </c>
      <c r="B2" s="158"/>
      <c r="C2" s="166" t="s">
        <v>0</v>
      </c>
      <c r="D2" s="166" t="s">
        <v>50</v>
      </c>
      <c r="E2" s="67" t="s">
        <v>67</v>
      </c>
    </row>
    <row r="3" spans="1:5" ht="66.75" customHeight="1" x14ac:dyDescent="0.25">
      <c r="A3" s="16"/>
      <c r="B3" s="132" t="str">
        <f t="shared" ref="B3:B21" ca="1" si="0">OFFSET($C3,0,$E$1-1)</f>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3" s="132" t="s">
        <v>492</v>
      </c>
      <c r="D3" s="154" t="s">
        <v>543</v>
      </c>
      <c r="E3" s="66" t="s">
        <v>67</v>
      </c>
    </row>
    <row r="4" spans="1:5" ht="21.95" customHeight="1" x14ac:dyDescent="0.3">
      <c r="A4" s="224" t="str">
        <f ca="1">OFFSET($C4,0,$E$1-1)</f>
        <v>Ordinary non-financial items</v>
      </c>
      <c r="B4" s="155"/>
      <c r="C4" s="167" t="s">
        <v>26</v>
      </c>
      <c r="D4" s="167" t="s">
        <v>51</v>
      </c>
      <c r="E4" s="68" t="s">
        <v>67</v>
      </c>
    </row>
    <row r="5" spans="1:5" ht="15.75" x14ac:dyDescent="0.25">
      <c r="A5" s="210">
        <v>1</v>
      </c>
      <c r="B5" s="212" t="str">
        <f t="shared" ca="1" si="0"/>
        <v>Turnover (net sales). Excluding discounts, VAT and excise duties</v>
      </c>
      <c r="C5" s="81" t="s">
        <v>34</v>
      </c>
      <c r="D5" s="81" t="s">
        <v>466</v>
      </c>
      <c r="E5" s="4"/>
    </row>
    <row r="6" spans="1:5" ht="16.5" customHeight="1" x14ac:dyDescent="0.25">
      <c r="A6" s="146">
        <v>2</v>
      </c>
      <c r="B6" s="209" t="str">
        <f t="shared" ca="1" si="0"/>
        <v>Work performed for own account and capitalised as fixed asset</v>
      </c>
      <c r="C6" s="135" t="s">
        <v>553</v>
      </c>
      <c r="D6" s="57" t="s">
        <v>546</v>
      </c>
      <c r="E6" s="4"/>
    </row>
    <row r="7" spans="1:5" ht="127.5" customHeight="1" x14ac:dyDescent="0.25">
      <c r="A7" s="210"/>
      <c r="B7" s="144" t="str">
        <f t="shared" ca="1" si="0"/>
        <v>• Please only add cost for work performed by the company for own account and capitalised as fixed asset (tangible or intangible assets)
eg. Cost for materials and salaries to employees for development and improvement of own assets
Please do not add: 
• Cost for materials or salaries for development or improvement made by others
• Cost for materials and salaries for development or improvement for own account but NOT capitalised as non-current assets</v>
      </c>
      <c r="C7" s="206" t="s">
        <v>426</v>
      </c>
      <c r="D7" s="206" t="s">
        <v>547</v>
      </c>
      <c r="E7" s="4"/>
    </row>
    <row r="8" spans="1:5" ht="34.5" customHeight="1" x14ac:dyDescent="0.25">
      <c r="A8" s="140">
        <v>3</v>
      </c>
      <c r="B8" s="162" t="str">
        <f t="shared" ca="1" si="0"/>
        <v>Other operating income
• Income not related to the primary operating business</v>
      </c>
      <c r="C8" s="135" t="s">
        <v>390</v>
      </c>
      <c r="D8" s="206" t="s">
        <v>389</v>
      </c>
      <c r="E8" s="4"/>
    </row>
    <row r="9" spans="1:5" ht="124.5" customHeight="1" x14ac:dyDescent="0.25">
      <c r="A9" s="146"/>
      <c r="B9" s="144" t="str">
        <f t="shared" ca="1" si="0"/>
        <v>Income not related to the primary operating business
• Income from sale of tangible and intangible fixed assets
• Reimbursed salaries or received compensation or re-invoiced cost (eg. salaries or other joint expenses)
Please add cost eg. losses from sale of tangible or intangible assets in item no. 18</v>
      </c>
      <c r="C9" s="206" t="s">
        <v>491</v>
      </c>
      <c r="D9" s="206" t="s">
        <v>542</v>
      </c>
      <c r="E9" s="4"/>
    </row>
    <row r="10" spans="1:5" ht="20.25" customHeight="1" x14ac:dyDescent="0.25">
      <c r="A10" s="140">
        <v>4</v>
      </c>
      <c r="B10" s="162" t="str">
        <f t="shared" ca="1" si="0"/>
        <v xml:space="preserve">Cost of sales (materials)
</v>
      </c>
      <c r="C10" s="206" t="s">
        <v>554</v>
      </c>
      <c r="D10" s="206" t="s">
        <v>391</v>
      </c>
      <c r="E10" s="4"/>
    </row>
    <row r="11" spans="1:5" ht="165" x14ac:dyDescent="0.25">
      <c r="A11" s="146"/>
      <c r="B11" s="144" t="str">
        <f t="shared" ca="1" si="0"/>
        <v>Cost of sale only apply to cost of materials, freight and duties on goods
• For the transportation industry:  cost of sale may also include cost for fuel 
Please do not include: 
• Cost of wages amd salaries for production
• Cost of subcontractors or work performed by others, these cost must be added in item no. 5
• Neither of the following cost are considered as cost of sale: 
Duties, roadcharges, cost to ferry or bridges, fees to harbour or airports, insurance, fines, repairs, leasing etc.
All of the mentioned cost must be added to item no. 11 and leasing to item no. 9</v>
      </c>
      <c r="C11" s="206" t="s">
        <v>427</v>
      </c>
      <c r="D11" s="206" t="s">
        <v>493</v>
      </c>
      <c r="E11" s="4"/>
    </row>
    <row r="12" spans="1:5" ht="17.25" customHeight="1" x14ac:dyDescent="0.25">
      <c r="A12" s="140">
        <v>5</v>
      </c>
      <c r="B12" s="162" t="str">
        <f t="shared" ca="1" si="0"/>
        <v>Cost of subcontractors and other work done by others (by non-employees)</v>
      </c>
      <c r="C12" s="135" t="s">
        <v>392</v>
      </c>
      <c r="D12" s="206" t="s">
        <v>52</v>
      </c>
      <c r="E12" s="4"/>
    </row>
    <row r="13" spans="1:5" ht="66.75" customHeight="1" x14ac:dyDescent="0.25">
      <c r="A13" s="146"/>
      <c r="B13" s="144" t="str">
        <f t="shared" ca="1" si="0"/>
        <v>• Cost for the processing of the company's raw materials and semi-finished products done by others
• Cost for work done by others eg. subcontractors
For the transportation industry:  eg. transportation done by other freight companies, truck drivers, ships or planes</v>
      </c>
      <c r="C13" s="206" t="s">
        <v>393</v>
      </c>
      <c r="D13" s="206" t="s">
        <v>494</v>
      </c>
      <c r="E13" s="4"/>
    </row>
    <row r="14" spans="1:5" ht="18" customHeight="1" x14ac:dyDescent="0.25">
      <c r="A14" s="140">
        <v>6</v>
      </c>
      <c r="B14" s="162" t="str">
        <f t="shared" ca="1" si="0"/>
        <v>Rent paid (excl. heating bill)</v>
      </c>
      <c r="C14" s="135" t="s">
        <v>394</v>
      </c>
      <c r="D14" s="202" t="s">
        <v>395</v>
      </c>
      <c r="E14" s="4"/>
    </row>
    <row r="15" spans="1:5" ht="169.5" customHeight="1" x14ac:dyDescent="0.25">
      <c r="A15" s="146"/>
      <c r="B15" s="144" t="str">
        <f t="shared" ca="1" si="0"/>
        <v xml:space="preserve">Rent only, other cost related to renting can be applied to item 11
Rent includes expenses for: 
• Regular rent
• Rent of area 
• Rental of warehouse (applied only for the storage business) 
• Rental of garages (applied only for the transportation industry)
Please do not add:
• Cost for electricity or heating
• Other premises costs related to renting </v>
      </c>
      <c r="C15" s="206" t="s">
        <v>503</v>
      </c>
      <c r="D15" s="206" t="s">
        <v>495</v>
      </c>
      <c r="E15" s="4"/>
    </row>
    <row r="16" spans="1:5" ht="18.75" customHeight="1" x14ac:dyDescent="0.25">
      <c r="A16" s="140">
        <v>7</v>
      </c>
      <c r="B16" s="162" t="str">
        <f t="shared" ca="1" si="0"/>
        <v>Cost of minor equipment and fixtures not capitalised</v>
      </c>
      <c r="C16" s="135" t="s">
        <v>396</v>
      </c>
      <c r="D16" s="57" t="s">
        <v>53</v>
      </c>
      <c r="E16" s="4"/>
    </row>
    <row r="17" spans="1:5" ht="48.75" customHeight="1" x14ac:dyDescent="0.25">
      <c r="A17" s="146"/>
      <c r="B17" s="144" t="str">
        <f t="shared" ca="1" si="0"/>
        <v>Expenses for purchase of small/minor equipment that are depreciated immediately and not capitalised as an asset</v>
      </c>
      <c r="C17" s="206" t="s">
        <v>419</v>
      </c>
      <c r="D17" s="206" t="s">
        <v>501</v>
      </c>
      <c r="E17" s="4"/>
    </row>
    <row r="18" spans="1:5" ht="22.5" customHeight="1" x14ac:dyDescent="0.25">
      <c r="A18" s="140">
        <v>8</v>
      </c>
      <c r="B18" s="162" t="str">
        <f t="shared" ca="1" si="0"/>
        <v>Payments for temporary workers provided from another enterprise (e.g. temp agencies)</v>
      </c>
      <c r="C18" s="135" t="s">
        <v>69</v>
      </c>
      <c r="D18" s="57" t="s">
        <v>499</v>
      </c>
      <c r="E18" s="4"/>
    </row>
    <row r="19" spans="1:5" ht="122.25" customHeight="1" x14ac:dyDescent="0.25">
      <c r="A19" s="146"/>
      <c r="B19" s="144" t="str">
        <f t="shared" ca="1" si="0"/>
        <v>• Payment for temporary workers provided from another enterprise eg agancies
• Temporary workers provided from associated or affilitated companies within the group 
• Payments for non DK-based employees
Only for temp agencies: Salery and wages for employees working as temporary workers should be included in item no. 12,13 and 14</v>
      </c>
      <c r="C19" s="207" t="s">
        <v>502</v>
      </c>
      <c r="D19" s="207" t="s">
        <v>500</v>
      </c>
      <c r="E19" s="4"/>
    </row>
    <row r="20" spans="1:5" ht="20.25" customHeight="1" x14ac:dyDescent="0.25">
      <c r="A20" s="140">
        <v>9</v>
      </c>
      <c r="B20" s="162" t="str">
        <f t="shared" ca="1" si="0"/>
        <v>Payments for long-term rental and operational leasing of goods</v>
      </c>
      <c r="C20" s="62" t="s">
        <v>397</v>
      </c>
      <c r="D20" s="48" t="s">
        <v>54</v>
      </c>
      <c r="E20" s="4"/>
    </row>
    <row r="21" spans="1:5" ht="18" customHeight="1" x14ac:dyDescent="0.25">
      <c r="A21" s="146"/>
      <c r="B21" s="144" t="str">
        <f t="shared" ca="1" si="0"/>
        <v>But not cost related to IFRS16 leasing</v>
      </c>
      <c r="C21" s="207" t="s">
        <v>424</v>
      </c>
      <c r="D21" s="48" t="s">
        <v>425</v>
      </c>
      <c r="E21" s="4"/>
    </row>
    <row r="22" spans="1:5" ht="19.5" customHeight="1" x14ac:dyDescent="0.25">
      <c r="A22" s="140">
        <v>10</v>
      </c>
      <c r="B22" s="162" t="str">
        <f t="shared" ref="B22:B100" ca="1" si="1">OFFSET($C22,0,$E$1-1)</f>
        <v>Ordinary write-offs in respect to debtors (+/-)</v>
      </c>
      <c r="C22" s="62" t="s">
        <v>330</v>
      </c>
      <c r="D22" s="48" t="s">
        <v>504</v>
      </c>
      <c r="E22" s="4"/>
    </row>
    <row r="23" spans="1:5" ht="57" customHeight="1" x14ac:dyDescent="0.25">
      <c r="A23" s="146"/>
      <c r="B23" s="144" t="str">
        <f t="shared" ca="1" si="1"/>
        <v>• Established losses on debtors
• Provisions to cover losses on receivables
• Adjustment of provisons for losses on debtors including reversal of previous provisions (-)</v>
      </c>
      <c r="C23" s="207" t="s">
        <v>418</v>
      </c>
      <c r="D23" s="207" t="s">
        <v>505</v>
      </c>
      <c r="E23" s="4"/>
    </row>
    <row r="24" spans="1:5" ht="18" customHeight="1" x14ac:dyDescent="0.25">
      <c r="A24" s="140">
        <v>11</v>
      </c>
      <c r="B24" s="162" t="str">
        <f t="shared" ca="1" si="1"/>
        <v>Other external charges (administrative costs etc.)</v>
      </c>
      <c r="C24" s="62" t="s">
        <v>398</v>
      </c>
      <c r="D24" s="203" t="s">
        <v>399</v>
      </c>
      <c r="E24" s="4"/>
    </row>
    <row r="25" spans="1:5" ht="48" customHeight="1" x14ac:dyDescent="0.25">
      <c r="A25" s="146"/>
      <c r="B25" s="144" t="str">
        <f t="shared" ca="1" si="1"/>
        <v>Expenses for attorney, accountant, insurance, work clothes, office supplies, telephone, heating, maintenance and repairments, vehicles, other staff costs, cleaning, training etc.</v>
      </c>
      <c r="C25" s="207" t="s">
        <v>400</v>
      </c>
      <c r="D25" s="207" t="s">
        <v>506</v>
      </c>
      <c r="E25" s="4"/>
    </row>
    <row r="26" spans="1:5" ht="17.25" customHeight="1" x14ac:dyDescent="0.25">
      <c r="A26" s="140">
        <v>12</v>
      </c>
      <c r="B26" s="162" t="str">
        <f t="shared" ca="1" si="1"/>
        <v>Wages and salaries, total</v>
      </c>
      <c r="C26" s="62" t="s">
        <v>401</v>
      </c>
      <c r="D26" s="204" t="s">
        <v>403</v>
      </c>
      <c r="E26" s="4"/>
    </row>
    <row r="27" spans="1:5" ht="188.25" customHeight="1" x14ac:dyDescent="0.25">
      <c r="A27" s="146"/>
      <c r="B27" s="144" t="str">
        <f t="shared" ca="1" si="1"/>
        <v>Please do not subtract reimbursed or re-invoiced cost of salery and wages but apply the reimbursed/re-invoiced cost at item no. 3
Wages and salaries total must be included: 
• Total wages and salaries (wages and salaries for production, remuneration to the Executive Board, holiay payment and allowance, bonus arrangement,  wage supplements etc.) 
• For temp agencies: this also include paid wages and salaries for employees working as temporary workers even if their wages and salaries are reinvoiced to other enterprises
Please dont add following cost to wages and salaries:  
• Payments for temporary workers provided from another enterprise eg. Temp agencies (item no. 7)
• Cost to work proformed by others (item no. 5)</v>
      </c>
      <c r="C27" s="207" t="s">
        <v>496</v>
      </c>
      <c r="D27" s="207" t="s">
        <v>498</v>
      </c>
      <c r="E27" s="4"/>
    </row>
    <row r="28" spans="1:5" ht="17.25" customHeight="1" x14ac:dyDescent="0.25">
      <c r="A28" s="140">
        <v>13</v>
      </c>
      <c r="B28" s="157" t="str">
        <f t="shared" ca="1" si="1"/>
        <v>Pension costs, total</v>
      </c>
      <c r="C28" s="62" t="s">
        <v>71</v>
      </c>
      <c r="D28" s="48" t="s">
        <v>404</v>
      </c>
      <c r="E28" s="4"/>
    </row>
    <row r="29" spans="1:5" ht="48" customHeight="1" x14ac:dyDescent="0.25">
      <c r="A29" s="146"/>
      <c r="B29" s="144" t="str">
        <f t="shared" ca="1" si="1"/>
        <v>• The employer's contribution to the employees'  pension schemes eg. Company pension schemes, collective agreement pension schemes etc.
• Pension payments to retired employees</v>
      </c>
      <c r="C29" s="207" t="s">
        <v>402</v>
      </c>
      <c r="D29" s="207" t="s">
        <v>420</v>
      </c>
      <c r="E29" s="4"/>
    </row>
    <row r="30" spans="1:5" ht="20.25" customHeight="1" x14ac:dyDescent="0.25">
      <c r="A30" s="140">
        <v>14</v>
      </c>
      <c r="B30" s="162" t="str">
        <f t="shared" ca="1" si="1"/>
        <v xml:space="preserve">Other social security costs
</v>
      </c>
      <c r="C30" s="62" t="s">
        <v>406</v>
      </c>
      <c r="D30" s="205" t="s">
        <v>405</v>
      </c>
      <c r="E30" s="4"/>
    </row>
    <row r="31" spans="1:5" ht="33" customHeight="1" x14ac:dyDescent="0.25">
      <c r="A31" s="146"/>
      <c r="B31" s="144" t="str">
        <f t="shared" ca="1" si="1"/>
        <v>• The employers' contribution to ATP, AER, BST etc. paid by the Company 
• Cost of employee insurance eg. health- and life insurances etc.</v>
      </c>
      <c r="C31" s="207" t="s">
        <v>507</v>
      </c>
      <c r="D31" s="207" t="s">
        <v>497</v>
      </c>
      <c r="E31" s="4"/>
    </row>
    <row r="32" spans="1:5" ht="21" customHeight="1" x14ac:dyDescent="0.25">
      <c r="A32" s="140">
        <v>15</v>
      </c>
      <c r="B32" s="162" t="str">
        <f t="shared" ca="1" si="1"/>
        <v>Depreciation and amortisation of tangible and intangible fixed assets</v>
      </c>
      <c r="C32" s="62" t="s">
        <v>130</v>
      </c>
      <c r="D32" s="48" t="s">
        <v>421</v>
      </c>
      <c r="E32" s="4"/>
    </row>
    <row r="33" spans="1:5" ht="105" customHeight="1" x14ac:dyDescent="0.25">
      <c r="A33" s="146"/>
      <c r="B33" s="144" t="str">
        <f t="shared" ca="1" si="1"/>
        <v>• The depreciation and amortisation of tangible and intangible fixed assets for the year 
Please do not include: 
• Cost of small/minor equipment depreciated immediately (item no. 7) and not capitalised as an asset</v>
      </c>
      <c r="C33" s="207" t="s">
        <v>508</v>
      </c>
      <c r="D33" s="207" t="s">
        <v>509</v>
      </c>
      <c r="E33" s="4"/>
    </row>
    <row r="34" spans="1:5" ht="20.25" customHeight="1" x14ac:dyDescent="0.25">
      <c r="A34" s="140">
        <v>16</v>
      </c>
      <c r="B34" s="162" t="str">
        <f t="shared" ca="1" si="1"/>
        <v>Impairment of tangible and intangible fixed assets</v>
      </c>
      <c r="C34" s="62" t="s">
        <v>131</v>
      </c>
      <c r="D34" s="48" t="s">
        <v>510</v>
      </c>
      <c r="E34" s="4"/>
    </row>
    <row r="35" spans="1:5" ht="107.25" customHeight="1" x14ac:dyDescent="0.25">
      <c r="A35" s="146"/>
      <c r="B35" s="144" t="str">
        <f t="shared" ca="1" si="1"/>
        <v>• The impairment of tangible and intangible fixed assets for the year 
Please do not include: 
• Cost of small/minor aquipment depreciated immediately (item no. 7)</v>
      </c>
      <c r="C35" s="207" t="s">
        <v>516</v>
      </c>
      <c r="D35" s="207" t="s">
        <v>511</v>
      </c>
      <c r="E35" s="4"/>
    </row>
    <row r="36" spans="1:5" ht="15.75" customHeight="1" x14ac:dyDescent="0.25">
      <c r="A36" s="140">
        <v>17</v>
      </c>
      <c r="B36" s="162" t="str">
        <f t="shared" ca="1" si="1"/>
        <v xml:space="preserve">Write downs of current assets other than current financial assets 
</v>
      </c>
      <c r="C36" s="135" t="s">
        <v>407</v>
      </c>
      <c r="D36" s="206" t="s">
        <v>408</v>
      </c>
      <c r="E36" s="4"/>
    </row>
    <row r="37" spans="1:5" ht="109.5" customHeight="1" x14ac:dyDescent="0.25">
      <c r="A37" s="146"/>
      <c r="B37" s="144" t="str">
        <f t="shared" ca="1" si="1"/>
        <v>eg. extraordinary write down and losses of inventories 
• Losses due to structural and organizational changes must be added in item no. 11 (eg. merger or division of business)</v>
      </c>
      <c r="C37" s="207" t="s">
        <v>515</v>
      </c>
      <c r="D37" s="207" t="s">
        <v>514</v>
      </c>
      <c r="E37" s="4"/>
    </row>
    <row r="38" spans="1:5" ht="18.75" customHeight="1" x14ac:dyDescent="0.25">
      <c r="A38" s="140">
        <v>18</v>
      </c>
      <c r="B38" s="162" t="str">
        <f t="shared" ca="1" si="1"/>
        <v>Other operating expenses</v>
      </c>
      <c r="C38" s="62" t="s">
        <v>409</v>
      </c>
      <c r="D38" s="48" t="s">
        <v>79</v>
      </c>
      <c r="E38" s="4"/>
    </row>
    <row r="39" spans="1:5" ht="81.75" customHeight="1" x14ac:dyDescent="0.25">
      <c r="A39" s="146"/>
      <c r="B39" s="144" t="str">
        <f t="shared" ca="1" si="1"/>
        <v>• Losses from sale of tangible and intangible fixed assets
• Other expenses derivated from rental estate if rental of estate is not the primary operating business 
Income from rental is added in item no. 3
If investment/rental of estate is the primary operating business, cost related to rental of estate must be added in item no. 11</v>
      </c>
      <c r="C39" s="208" t="s">
        <v>512</v>
      </c>
      <c r="D39" s="208" t="s">
        <v>513</v>
      </c>
      <c r="E39" s="4"/>
    </row>
    <row r="40" spans="1:5" s="7" customFormat="1" ht="15.75" x14ac:dyDescent="0.25">
      <c r="A40" s="120">
        <v>19</v>
      </c>
      <c r="B40" s="162" t="str">
        <f t="shared" ca="1" si="1"/>
        <v>Profit or loss before financial items</v>
      </c>
      <c r="C40" s="168" t="s">
        <v>25</v>
      </c>
      <c r="D40" s="168" t="s">
        <v>80</v>
      </c>
    </row>
    <row r="41" spans="1:5" ht="21.95" customHeight="1" x14ac:dyDescent="0.3">
      <c r="A41" s="224" t="str">
        <f ca="1">OFFSET($C41,0,$E$1-1)</f>
        <v>Financial items</v>
      </c>
      <c r="B41" s="144"/>
      <c r="C41" s="169" t="s">
        <v>1</v>
      </c>
      <c r="D41" s="169" t="s">
        <v>56</v>
      </c>
      <c r="E41" s="4"/>
    </row>
    <row r="42" spans="1:5" ht="18.75" customHeight="1" x14ac:dyDescent="0.25">
      <c r="A42" s="140">
        <v>20</v>
      </c>
      <c r="B42" s="157" t="str">
        <f t="shared" ca="1" si="1"/>
        <v xml:space="preserve">Dividends and other income received from fixed financial assets 
</v>
      </c>
      <c r="C42" s="118" t="s">
        <v>416</v>
      </c>
      <c r="D42" s="208" t="s">
        <v>417</v>
      </c>
      <c r="E42" s="4"/>
    </row>
    <row r="43" spans="1:5" ht="94.5" customHeight="1" x14ac:dyDescent="0.25">
      <c r="A43" s="146"/>
      <c r="B43" s="144" t="str">
        <f t="shared" ca="1" si="1"/>
        <v>• Dividend and positive value adjustments of investments (eg. in subsidiaries/affiliated companies)
Please do not add:
• Interest income (eg. from receivable) must be added in item no. 21
• Negative value adjustments of investment must be added in item no. 22</v>
      </c>
      <c r="C43" s="208" t="s">
        <v>517</v>
      </c>
      <c r="D43" s="208" t="s">
        <v>541</v>
      </c>
      <c r="E43" s="4"/>
    </row>
    <row r="44" spans="1:5" ht="21.75" customHeight="1" x14ac:dyDescent="0.25">
      <c r="A44" s="140">
        <v>21</v>
      </c>
      <c r="B44" s="157" t="str">
        <f t="shared" ca="1" si="1"/>
        <v xml:space="preserve">Other financial income received from financial assets
</v>
      </c>
      <c r="C44" s="62" t="s">
        <v>410</v>
      </c>
      <c r="D44" s="207" t="s">
        <v>520</v>
      </c>
      <c r="E44" s="4"/>
    </row>
    <row r="45" spans="1:5" ht="64.5" customHeight="1" x14ac:dyDescent="0.25">
      <c r="A45" s="146"/>
      <c r="B45" s="144" t="str">
        <f t="shared" ca="1" si="1"/>
        <v>• Interest income 
• Dividend must be added in item no. 20</v>
      </c>
      <c r="C45" s="207" t="s">
        <v>411</v>
      </c>
      <c r="D45" s="207" t="s">
        <v>519</v>
      </c>
      <c r="E45" s="4"/>
    </row>
    <row r="46" spans="1:5" ht="17.25" customHeight="1" x14ac:dyDescent="0.25">
      <c r="A46" s="140">
        <v>22</v>
      </c>
      <c r="B46" s="157" t="str">
        <f t="shared" ca="1" si="1"/>
        <v xml:space="preserve">Impairment of financial assets 
</v>
      </c>
      <c r="C46" s="62" t="s">
        <v>414</v>
      </c>
      <c r="D46" s="207" t="s">
        <v>412</v>
      </c>
      <c r="E46" s="4"/>
    </row>
    <row r="47" spans="1:5" ht="34.5" customHeight="1" x14ac:dyDescent="0.25">
      <c r="A47" s="146"/>
      <c r="B47" s="144" t="str">
        <f t="shared" ca="1" si="1"/>
        <v>• Negative dividend and negative value adjustments of investments (eg. in subsidiaries/affiliated companies)</v>
      </c>
      <c r="C47" s="207" t="s">
        <v>518</v>
      </c>
      <c r="D47" s="207" t="s">
        <v>413</v>
      </c>
      <c r="E47" s="4"/>
    </row>
    <row r="48" spans="1:5" ht="14.25" customHeight="1" x14ac:dyDescent="0.25">
      <c r="A48" s="140">
        <v>23</v>
      </c>
      <c r="B48" s="157" t="str">
        <f t="shared" ca="1" si="1"/>
        <v xml:space="preserve">Interest payable and similar charges
</v>
      </c>
      <c r="C48" s="207" t="s">
        <v>573</v>
      </c>
      <c r="D48" s="207" t="s">
        <v>415</v>
      </c>
      <c r="E48" s="4"/>
    </row>
    <row r="49" spans="1:5" ht="27" customHeight="1" x14ac:dyDescent="0.25">
      <c r="A49" s="146"/>
      <c r="B49" s="144" t="str">
        <f t="shared" ca="1" si="1"/>
        <v>• Financial costs</v>
      </c>
      <c r="C49" s="208" t="s">
        <v>411</v>
      </c>
      <c r="D49" s="208" t="s">
        <v>422</v>
      </c>
      <c r="E49" s="4"/>
    </row>
    <row r="50" spans="1:5" s="7" customFormat="1" ht="15.75" x14ac:dyDescent="0.25">
      <c r="A50" s="211">
        <v>24</v>
      </c>
      <c r="B50" s="212" t="str">
        <f t="shared" ca="1" si="1"/>
        <v>Profit or loss before tax (+/-)</v>
      </c>
      <c r="C50" s="168" t="s">
        <v>328</v>
      </c>
      <c r="D50" s="168" t="s">
        <v>329</v>
      </c>
    </row>
    <row r="51" spans="1:5" ht="20.100000000000001" customHeight="1" x14ac:dyDescent="0.25">
      <c r="A51" s="126" t="str">
        <f ca="1">OFFSET($C51,0,$E$1-1)</f>
        <v>Taxes</v>
      </c>
      <c r="B51" s="208"/>
      <c r="C51" s="170" t="s">
        <v>2</v>
      </c>
      <c r="D51" s="170" t="s">
        <v>55</v>
      </c>
      <c r="E51" s="4"/>
    </row>
    <row r="52" spans="1:5" x14ac:dyDescent="0.25">
      <c r="A52" s="146">
        <v>25</v>
      </c>
      <c r="B52" s="144" t="str">
        <f t="shared" ca="1" si="1"/>
        <v>Corporation tax etc. on ordinary result (+/-)</v>
      </c>
      <c r="C52" s="171" t="s">
        <v>86</v>
      </c>
      <c r="D52" s="171" t="s">
        <v>125</v>
      </c>
      <c r="E52" s="4"/>
    </row>
    <row r="53" spans="1:5" ht="20.100000000000001" customHeight="1" x14ac:dyDescent="0.25">
      <c r="A53" s="126" t="str">
        <f ca="1">OFFSET($C53,0,$E$1-1)</f>
        <v>Profit or loss for the year</v>
      </c>
      <c r="B53" s="208"/>
      <c r="C53" s="170" t="s">
        <v>30</v>
      </c>
      <c r="D53" s="170" t="s">
        <v>81</v>
      </c>
      <c r="E53" s="4"/>
    </row>
    <row r="54" spans="1:5" s="7" customFormat="1" ht="21.95" customHeight="1" thickBot="1" x14ac:dyDescent="0.3">
      <c r="A54" s="218">
        <v>26</v>
      </c>
      <c r="B54" s="213" t="str">
        <f t="shared" ca="1" si="1"/>
        <v>Profit or loss for the year (+/-)</v>
      </c>
      <c r="C54" s="104" t="s">
        <v>326</v>
      </c>
      <c r="D54" s="104" t="s">
        <v>327</v>
      </c>
    </row>
    <row r="55" spans="1:5" s="7" customFormat="1" ht="9.9499999999999993" customHeight="1" thickTop="1" x14ac:dyDescent="0.25">
      <c r="A55" s="17"/>
      <c r="B55" s="118"/>
      <c r="C55" s="172"/>
      <c r="D55" s="172"/>
    </row>
    <row r="56" spans="1:5" ht="20.100000000000001" customHeight="1" x14ac:dyDescent="0.25">
      <c r="A56" s="50" t="str">
        <f ca="1">OFFSET($C56,0,$E$1-1)</f>
        <v>Appropriation of profit or treatment of loss</v>
      </c>
      <c r="B56" s="144"/>
      <c r="C56" s="170" t="s">
        <v>3</v>
      </c>
      <c r="D56" s="170" t="s">
        <v>57</v>
      </c>
      <c r="E56" s="4"/>
    </row>
    <row r="57" spans="1:5" x14ac:dyDescent="0.25">
      <c r="A57" s="140">
        <v>27</v>
      </c>
      <c r="B57" s="118" t="str">
        <f t="shared" ca="1" si="1"/>
        <v>Profit retained (+) or loss sustained (-)</v>
      </c>
      <c r="C57" s="173" t="s">
        <v>31</v>
      </c>
      <c r="D57" s="173" t="s">
        <v>331</v>
      </c>
      <c r="E57" s="4"/>
    </row>
    <row r="58" spans="1:5" x14ac:dyDescent="0.25">
      <c r="A58" s="140"/>
      <c r="B58" s="208"/>
      <c r="C58" s="173"/>
      <c r="D58" s="173"/>
      <c r="E58" s="4"/>
    </row>
    <row r="59" spans="1:5" ht="30" x14ac:dyDescent="0.25">
      <c r="A59" s="140">
        <v>28</v>
      </c>
      <c r="B59" s="118" t="str">
        <f t="shared" ca="1" si="1"/>
        <v>Dividends to shareholders and similar payments to owners including extraordinary dividends</v>
      </c>
      <c r="C59" s="79" t="s">
        <v>117</v>
      </c>
      <c r="D59" s="79" t="s">
        <v>423</v>
      </c>
      <c r="E59" s="4"/>
    </row>
    <row r="60" spans="1:5" x14ac:dyDescent="0.25">
      <c r="A60" s="140"/>
      <c r="B60" s="208"/>
      <c r="C60" s="200"/>
      <c r="D60" s="200"/>
      <c r="E60" s="4"/>
    </row>
    <row r="61" spans="1:5" ht="6.75" customHeight="1" thickBot="1" x14ac:dyDescent="0.3">
      <c r="A61" s="18"/>
      <c r="B61" s="152"/>
      <c r="C61" s="119"/>
      <c r="D61" s="119"/>
      <c r="E61" s="4"/>
    </row>
    <row r="62" spans="1:5" s="11" customFormat="1" ht="21.95" customHeight="1" x14ac:dyDescent="0.3">
      <c r="A62" s="163" t="str">
        <f ca="1">OFFSET($C62,0,$E$1-1)</f>
        <v>Balance sheet</v>
      </c>
      <c r="B62" s="118"/>
      <c r="C62" s="174" t="s">
        <v>4</v>
      </c>
      <c r="D62" s="174" t="s">
        <v>73</v>
      </c>
    </row>
    <row r="63" spans="1:5" ht="15.75" thickBot="1" x14ac:dyDescent="0.3">
      <c r="A63" s="22"/>
      <c r="B63" s="152"/>
      <c r="C63" s="175"/>
      <c r="D63" s="175" t="s">
        <v>67</v>
      </c>
      <c r="E63" s="4"/>
    </row>
    <row r="64" spans="1:5" ht="6.75" customHeight="1" x14ac:dyDescent="0.25">
      <c r="A64" s="16"/>
      <c r="B64" s="118"/>
      <c r="C64" s="140"/>
      <c r="D64" s="140"/>
      <c r="E64" s="4"/>
    </row>
    <row r="65" spans="1:5" ht="61.5" customHeight="1" x14ac:dyDescent="0.25">
      <c r="A65" s="16"/>
      <c r="B65" s="156" t="str">
        <f t="shared" ca="1" si="1"/>
        <v>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v>
      </c>
      <c r="C65" s="184" t="s">
        <v>492</v>
      </c>
      <c r="D65" s="154" t="s">
        <v>543</v>
      </c>
      <c r="E65" s="4"/>
    </row>
    <row r="66" spans="1:5" ht="6.75" customHeight="1" x14ac:dyDescent="0.25">
      <c r="A66" s="16"/>
      <c r="B66" s="118"/>
      <c r="C66" s="119"/>
      <c r="D66" s="119"/>
      <c r="E66" s="4"/>
    </row>
    <row r="67" spans="1:5" s="7" customFormat="1" ht="9.9499999999999993" customHeight="1" x14ac:dyDescent="0.25">
      <c r="A67" s="17"/>
      <c r="B67" s="118"/>
      <c r="C67" s="172"/>
      <c r="D67" s="172"/>
    </row>
    <row r="68" spans="1:5" ht="20.100000000000001" customHeight="1" x14ac:dyDescent="0.3">
      <c r="A68" s="224" t="str">
        <f ca="1">OFFSET($C68,0,$E$1-1)</f>
        <v>Liabilities</v>
      </c>
      <c r="B68" s="144"/>
      <c r="C68" s="170" t="s">
        <v>5</v>
      </c>
      <c r="D68" s="170" t="s">
        <v>75</v>
      </c>
      <c r="E68" s="4"/>
    </row>
    <row r="69" spans="1:5" ht="26.25" customHeight="1" thickBot="1" x14ac:dyDescent="0.3">
      <c r="A69" s="215">
        <v>55</v>
      </c>
      <c r="B69" s="153" t="str">
        <f t="shared" ca="1" si="1"/>
        <v>Equity ultimo (+/-)</v>
      </c>
      <c r="C69" s="119" t="s">
        <v>332</v>
      </c>
      <c r="D69" s="119" t="s">
        <v>333</v>
      </c>
      <c r="E69" s="4"/>
    </row>
    <row r="70" spans="1:5" ht="8.1" customHeight="1" x14ac:dyDescent="0.25">
      <c r="A70" s="16"/>
      <c r="B70" s="118"/>
      <c r="C70" s="176"/>
      <c r="D70" s="176"/>
      <c r="E70" s="4"/>
    </row>
    <row r="71" spans="1:5" s="7" customFormat="1" ht="21.95" customHeight="1" thickBot="1" x14ac:dyDescent="0.3">
      <c r="A71" s="217">
        <v>61</v>
      </c>
      <c r="B71" s="164" t="str">
        <f t="shared" ca="1" si="1"/>
        <v>Equity and liabilities, total</v>
      </c>
      <c r="C71" s="104" t="s">
        <v>32</v>
      </c>
      <c r="D71" s="104" t="s">
        <v>118</v>
      </c>
    </row>
    <row r="72" spans="1:5" s="7" customFormat="1" ht="9.9499999999999993" customHeight="1" thickTop="1" x14ac:dyDescent="0.25">
      <c r="A72" s="17"/>
      <c r="B72" s="118"/>
      <c r="C72" s="172"/>
      <c r="D72" s="172"/>
    </row>
    <row r="73" spans="1:5" ht="6.75" customHeight="1" thickBot="1" x14ac:dyDescent="0.3">
      <c r="A73" s="18"/>
      <c r="B73" s="152"/>
      <c r="C73" s="80"/>
      <c r="D73" s="80"/>
      <c r="E73" s="4"/>
    </row>
    <row r="74" spans="1:5" ht="21.95" customHeight="1" x14ac:dyDescent="0.3">
      <c r="A74" s="163" t="str">
        <f ca="1">OFFSET($C74,0,$E$1-1)</f>
        <v>Investments during the financial year</v>
      </c>
      <c r="B74" s="118"/>
      <c r="C74" s="176" t="s">
        <v>7</v>
      </c>
      <c r="D74" s="176" t="s">
        <v>82</v>
      </c>
      <c r="E74" s="4"/>
    </row>
    <row r="75" spans="1:5" ht="15.75" thickBot="1" x14ac:dyDescent="0.3">
      <c r="A75" s="18"/>
      <c r="B75" s="152" t="str">
        <f t="shared" ca="1" si="1"/>
        <v/>
      </c>
      <c r="C75" s="177"/>
      <c r="D75" s="177" t="s">
        <v>67</v>
      </c>
      <c r="E75" s="4"/>
    </row>
    <row r="76" spans="1:5" ht="6.75" customHeight="1" x14ac:dyDescent="0.25">
      <c r="A76" s="16"/>
      <c r="B76" s="118"/>
      <c r="C76" s="178"/>
      <c r="D76" s="178"/>
      <c r="E76" s="4"/>
    </row>
    <row r="77" spans="1:5" x14ac:dyDescent="0.25">
      <c r="B77" s="186" t="str">
        <f t="shared" ca="1" si="1"/>
        <v>Investments include only assets that are intended for the company's continuing ownership or use.</v>
      </c>
      <c r="C77" s="184" t="s">
        <v>6</v>
      </c>
      <c r="D77" s="154" t="s">
        <v>522</v>
      </c>
      <c r="E77" s="4"/>
    </row>
    <row r="78" spans="1:5" ht="6.75" customHeight="1" x14ac:dyDescent="0.25">
      <c r="A78" s="16"/>
      <c r="B78" s="118"/>
      <c r="C78" s="119"/>
      <c r="D78" s="119"/>
      <c r="E78" s="4"/>
    </row>
    <row r="79" spans="1:5" ht="20.100000000000001" customHeight="1" x14ac:dyDescent="0.25">
      <c r="A79" s="50" t="str">
        <f ca="1">OFFSET($C79,0,$E$1-1)</f>
        <v>Increase</v>
      </c>
      <c r="B79" s="144"/>
      <c r="C79" s="170" t="s">
        <v>8</v>
      </c>
      <c r="D79" s="170" t="s">
        <v>76</v>
      </c>
      <c r="E79" s="4"/>
    </row>
    <row r="80" spans="1:5" ht="6.75" customHeight="1" x14ac:dyDescent="0.25">
      <c r="A80" s="16"/>
      <c r="B80" s="118"/>
      <c r="C80" s="80"/>
      <c r="D80" s="80"/>
      <c r="E80" s="4"/>
    </row>
    <row r="81" spans="1:5" ht="54.75" customHeight="1" x14ac:dyDescent="0.25">
      <c r="A81" s="117"/>
      <c r="B81" s="187" t="str">
        <f t="shared" ca="1" si="1"/>
        <v>Addition (acquisitions) should be stated at cost value. 
Assets acquired through financial leasing should be included.
Please note that transferred assets (as result of completion) from item 66 and 77 is not considered an addition to the assets and should therefore not be included in the report</v>
      </c>
      <c r="C81" s="187" t="s">
        <v>116</v>
      </c>
      <c r="D81" s="187" t="s">
        <v>544</v>
      </c>
      <c r="E81" s="4"/>
    </row>
    <row r="82" spans="1:5" s="16" customFormat="1" ht="12.75" customHeight="1" x14ac:dyDescent="0.25">
      <c r="B82" s="118"/>
      <c r="C82" s="119"/>
      <c r="D82" s="119"/>
    </row>
    <row r="83" spans="1:5" ht="152.25" customHeight="1" x14ac:dyDescent="0.25">
      <c r="A83" s="16"/>
      <c r="B83" s="187" t="str">
        <f t="shared" ca="1" si="1"/>
        <v>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 
• Increase/decrease off assets related to merger or division of business
• Increase/decrease of IFRS16 related assets</v>
      </c>
      <c r="C83" s="187" t="s">
        <v>581</v>
      </c>
      <c r="D83" s="187" t="s">
        <v>521</v>
      </c>
      <c r="E83" s="4"/>
    </row>
    <row r="84" spans="1:5" s="46" customFormat="1" ht="9" customHeight="1" thickBot="1" x14ac:dyDescent="0.3">
      <c r="A84" s="18"/>
      <c r="B84" s="152"/>
      <c r="C84" s="170"/>
      <c r="D84" s="170"/>
    </row>
    <row r="85" spans="1:5" ht="42" customHeight="1" x14ac:dyDescent="0.25">
      <c r="A85" s="117"/>
      <c r="B85" s="223" t="str">
        <f t="shared" ca="1" si="1"/>
        <v xml:space="preserve">Intangible fixed assets </v>
      </c>
      <c r="C85" s="179" t="s">
        <v>15</v>
      </c>
      <c r="D85" s="179" t="s">
        <v>523</v>
      </c>
      <c r="E85" s="4"/>
    </row>
    <row r="86" spans="1:5" ht="45" x14ac:dyDescent="0.25">
      <c r="A86" s="146">
        <v>62</v>
      </c>
      <c r="B86" s="144" t="str">
        <f t="shared" ca="1" si="1"/>
        <v>Addition of Completed development projects
• Transfer (as a result of completion) from item 66 is not considered an increase</v>
      </c>
      <c r="C86" s="118" t="s">
        <v>559</v>
      </c>
      <c r="D86" s="118" t="s">
        <v>524</v>
      </c>
      <c r="E86" s="4"/>
    </row>
    <row r="87" spans="1:5" ht="45" x14ac:dyDescent="0.25">
      <c r="A87" s="146">
        <v>63</v>
      </c>
      <c r="B87" s="144" t="str">
        <f t="shared" ca="1" si="1"/>
        <v>Addition of Acquired concessions, patents, licences, trademarks and other similar rights
• Transfer (as a result of completion) from item 66 is not considered an increase</v>
      </c>
      <c r="C87" s="207" t="s">
        <v>560</v>
      </c>
      <c r="D87" s="62" t="s">
        <v>525</v>
      </c>
      <c r="E87" s="4"/>
    </row>
    <row r="88" spans="1:5" ht="45" x14ac:dyDescent="0.25">
      <c r="A88" s="210">
        <v>64</v>
      </c>
      <c r="B88" s="219" t="str">
        <f t="shared" ca="1" si="1"/>
        <v>Addition/Purchase of software
• Transfer (as a result of completion) from item 66 is not considered an increase</v>
      </c>
      <c r="C88" s="62" t="s">
        <v>561</v>
      </c>
      <c r="D88" s="62" t="s">
        <v>526</v>
      </c>
      <c r="E88" s="4"/>
    </row>
    <row r="89" spans="1:5" ht="45" x14ac:dyDescent="0.25">
      <c r="A89" s="210">
        <v>65</v>
      </c>
      <c r="B89" s="219" t="str">
        <f t="shared" ca="1" si="1"/>
        <v>Addition/Purchase of goodwill
• Transfer (as a result of completion) from item 66 is not considered an increase</v>
      </c>
      <c r="C89" s="206" t="s">
        <v>562</v>
      </c>
      <c r="D89" s="135" t="s">
        <v>527</v>
      </c>
      <c r="E89" s="4"/>
    </row>
    <row r="90" spans="1:5" ht="27" customHeight="1" thickBot="1" x14ac:dyDescent="0.3">
      <c r="A90" s="220">
        <v>66</v>
      </c>
      <c r="B90" s="221" t="str">
        <f t="shared" ca="1" si="1"/>
        <v>Intangible assets in progress</v>
      </c>
      <c r="C90" s="119" t="s">
        <v>355</v>
      </c>
      <c r="D90" s="119" t="s">
        <v>59</v>
      </c>
      <c r="E90" s="4"/>
    </row>
    <row r="91" spans="1:5" s="7" customFormat="1" ht="33" customHeight="1" x14ac:dyDescent="0.25">
      <c r="A91" s="139">
        <v>67</v>
      </c>
      <c r="B91" s="157" t="str">
        <f t="shared" ca="1" si="1"/>
        <v>Intangible assets, total</v>
      </c>
      <c r="C91" s="168" t="s">
        <v>33</v>
      </c>
      <c r="D91" s="168" t="s">
        <v>84</v>
      </c>
    </row>
    <row r="92" spans="1:5" ht="24.75" customHeight="1" x14ac:dyDescent="0.25">
      <c r="A92" s="145"/>
      <c r="B92" s="201" t="str">
        <f t="shared" ca="1" si="1"/>
        <v>Land and buildings</v>
      </c>
      <c r="C92" s="180" t="s">
        <v>77</v>
      </c>
      <c r="D92" s="180" t="s">
        <v>74</v>
      </c>
      <c r="E92" s="4"/>
    </row>
    <row r="93" spans="1:5" ht="60" customHeight="1" x14ac:dyDescent="0.25">
      <c r="A93" s="146">
        <v>68</v>
      </c>
      <c r="B93" s="144" t="str">
        <f t="shared" ca="1" si="1"/>
        <v>Addition/Purchases of existing buildings (incl. land value)
• Transfer (as a result of completion) from item 77 is not considered an increase</v>
      </c>
      <c r="C93" s="118" t="s">
        <v>534</v>
      </c>
      <c r="D93" s="118" t="s">
        <v>528</v>
      </c>
      <c r="E93" s="4"/>
    </row>
    <row r="94" spans="1:5" ht="59.25" customHeight="1" x14ac:dyDescent="0.25">
      <c r="A94" s="210">
        <v>69</v>
      </c>
      <c r="B94" s="219" t="str">
        <f t="shared" ca="1" si="1"/>
        <v>Addition/Construction of new buildings and installations, including heating and ventilating systems
• Transfer (as a result of completion) from item 77 is not considered an increase</v>
      </c>
      <c r="C94" s="62" t="s">
        <v>535</v>
      </c>
      <c r="D94" s="62" t="s">
        <v>529</v>
      </c>
      <c r="E94" s="4"/>
    </row>
    <row r="95" spans="1:5" ht="39.75" customHeight="1" x14ac:dyDescent="0.25">
      <c r="A95" s="210">
        <v>70</v>
      </c>
      <c r="B95" s="219" t="str">
        <f t="shared" ca="1" si="1"/>
        <v>Addition/Purchases of undeveloped land
• Transfer (as a result of completion) from item 77 is not considered an increase</v>
      </c>
      <c r="C95" s="48" t="s">
        <v>356</v>
      </c>
      <c r="D95" s="62" t="s">
        <v>530</v>
      </c>
      <c r="E95" s="4"/>
    </row>
    <row r="96" spans="1:5" ht="76.5" customHeight="1" x14ac:dyDescent="0.25">
      <c r="A96" s="146">
        <v>71</v>
      </c>
      <c r="B96" s="144" t="str">
        <f t="shared" ca="1" si="1"/>
        <v>Addition/Alterations and improvement of buildings and installations,
including heating and ventilation systems
• Transfer (as a result of completion) from item 77 is not considered an increase</v>
      </c>
      <c r="C96" s="135" t="s">
        <v>536</v>
      </c>
      <c r="D96" s="135" t="s">
        <v>531</v>
      </c>
      <c r="E96" s="4"/>
    </row>
    <row r="97" spans="1:5" ht="61.5" customHeight="1" thickBot="1" x14ac:dyDescent="0.3">
      <c r="A97" s="220">
        <v>72</v>
      </c>
      <c r="B97" s="221" t="str">
        <f t="shared" ca="1" si="1"/>
        <v>Addition/Construction, alteration and improvement of roads, harbours, squares, etc 
including development and improvement of land
• Transfer (as a result of completion) from item 77 is not considered an increase</v>
      </c>
      <c r="C97" s="62" t="s">
        <v>489</v>
      </c>
      <c r="D97" s="62" t="s">
        <v>490</v>
      </c>
      <c r="E97" s="4"/>
    </row>
    <row r="98" spans="1:5" s="6" customFormat="1" ht="30" customHeight="1" x14ac:dyDescent="0.25">
      <c r="A98" s="139">
        <v>73</v>
      </c>
      <c r="B98" s="157" t="str">
        <f t="shared" ca="1" si="1"/>
        <v>Land and buildings, total</v>
      </c>
      <c r="C98" s="168" t="s">
        <v>35</v>
      </c>
      <c r="D98" s="168" t="s">
        <v>85</v>
      </c>
    </row>
    <row r="99" spans="1:5" ht="27.75" customHeight="1" x14ac:dyDescent="0.25">
      <c r="A99" s="145"/>
      <c r="B99" s="201" t="str">
        <f t="shared" ca="1" si="1"/>
        <v>Plant, machinery and equipment</v>
      </c>
      <c r="C99" s="180" t="s">
        <v>9</v>
      </c>
      <c r="D99" s="180" t="s">
        <v>120</v>
      </c>
      <c r="E99" s="4"/>
    </row>
    <row r="100" spans="1:5" ht="45" x14ac:dyDescent="0.25">
      <c r="A100" s="146">
        <v>74</v>
      </c>
      <c r="B100" s="144" t="str">
        <f t="shared" ca="1" si="1"/>
        <v>Addition/Purchase of production machinery and equipment
• Transfer (as a result of completion) from item 77 is not considered an increase</v>
      </c>
      <c r="C100" s="82" t="s">
        <v>537</v>
      </c>
      <c r="D100" s="82" t="s">
        <v>532</v>
      </c>
      <c r="E100" s="4"/>
    </row>
    <row r="101" spans="1:5" ht="77.25" customHeight="1" thickBot="1" x14ac:dyDescent="0.3">
      <c r="A101" s="220">
        <v>75</v>
      </c>
      <c r="B101" s="221" t="str">
        <f t="shared" ref="B101:B144" ca="1" si="2">OFFSET($C101,0,$E$1-1)</f>
        <v>Addition/Purchase of other fixtures and fittings, tools and equipment
• Transfer (as a result of completion) from item 77 is not considered an increase</v>
      </c>
      <c r="C101" s="118" t="s">
        <v>538</v>
      </c>
      <c r="D101" s="118" t="s">
        <v>533</v>
      </c>
      <c r="E101" s="4"/>
    </row>
    <row r="102" spans="1:5" s="6" customFormat="1" ht="12.75" customHeight="1" x14ac:dyDescent="0.25">
      <c r="A102" s="139">
        <v>76</v>
      </c>
      <c r="B102" s="157" t="str">
        <f t="shared" ca="1" si="2"/>
        <v>Plant, machinery and equipment, total</v>
      </c>
      <c r="C102" s="168" t="s">
        <v>58</v>
      </c>
      <c r="D102" s="168" t="s">
        <v>121</v>
      </c>
    </row>
    <row r="103" spans="1:5" s="12" customFormat="1" ht="9.75" customHeight="1" x14ac:dyDescent="0.25">
      <c r="A103" s="146"/>
      <c r="B103" s="144"/>
      <c r="C103" s="181"/>
      <c r="D103" s="181"/>
    </row>
    <row r="104" spans="1:5" ht="30" x14ac:dyDescent="0.25">
      <c r="A104" s="140">
        <v>77</v>
      </c>
      <c r="B104" s="118" t="str">
        <f t="shared" ca="1" si="2"/>
        <v>Additions of tangible assets in progress and prepayments</v>
      </c>
      <c r="C104" s="82" t="s">
        <v>110</v>
      </c>
      <c r="D104" s="82" t="s">
        <v>539</v>
      </c>
      <c r="E104" s="4"/>
    </row>
    <row r="105" spans="1:5" ht="8.1" customHeight="1" thickBot="1" x14ac:dyDescent="0.3">
      <c r="A105" s="18"/>
      <c r="B105" s="152"/>
      <c r="C105" s="119"/>
      <c r="D105" s="119"/>
      <c r="E105" s="4"/>
    </row>
    <row r="106" spans="1:5" s="7" customFormat="1" ht="21.95" customHeight="1" thickBot="1" x14ac:dyDescent="0.3">
      <c r="A106" s="217">
        <v>78</v>
      </c>
      <c r="B106" s="213" t="str">
        <f t="shared" ca="1" si="2"/>
        <v>Increase, total</v>
      </c>
      <c r="C106" s="104" t="s">
        <v>36</v>
      </c>
      <c r="D106" s="104" t="s">
        <v>61</v>
      </c>
    </row>
    <row r="107" spans="1:5" s="7" customFormat="1" ht="9.9499999999999993" customHeight="1" thickTop="1" x14ac:dyDescent="0.25">
      <c r="A107" s="17"/>
      <c r="B107" s="118"/>
      <c r="C107" s="172"/>
      <c r="D107" s="172"/>
    </row>
    <row r="108" spans="1:5" ht="20.100000000000001" customHeight="1" x14ac:dyDescent="0.25">
      <c r="A108" s="50" t="str">
        <f ca="1">OFFSET($C108,0,$E$1-1)</f>
        <v>Disposals</v>
      </c>
      <c r="B108" s="144"/>
      <c r="C108" s="170" t="s">
        <v>20</v>
      </c>
      <c r="D108" s="170" t="s">
        <v>99</v>
      </c>
      <c r="E108" s="4"/>
    </row>
    <row r="109" spans="1:5" ht="6" customHeight="1" x14ac:dyDescent="0.25">
      <c r="A109" s="16"/>
      <c r="B109" s="118"/>
      <c r="C109" s="119"/>
      <c r="D109" s="118"/>
      <c r="E109" s="4"/>
    </row>
    <row r="110" spans="1:5" ht="28.5" customHeight="1" x14ac:dyDescent="0.25">
      <c r="A110" s="16"/>
      <c r="B110" s="214" t="str">
        <f t="shared" ca="1" si="2"/>
        <v>Disposals must contain information of the value of sold tangible and intangible assets</v>
      </c>
      <c r="C110" s="184" t="s">
        <v>428</v>
      </c>
      <c r="D110" s="154" t="s">
        <v>575</v>
      </c>
      <c r="E110" s="4"/>
    </row>
    <row r="111" spans="1:5" ht="111" customHeight="1" x14ac:dyDescent="0.25">
      <c r="A111" s="117"/>
      <c r="B111" s="187" t="str">
        <f t="shared" ca="1" si="2"/>
        <v>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v>
      </c>
      <c r="C111" s="184" t="s">
        <v>557</v>
      </c>
      <c r="D111" s="154" t="s">
        <v>545</v>
      </c>
      <c r="E111" s="4"/>
    </row>
    <row r="112" spans="1:5" ht="6" customHeight="1" x14ac:dyDescent="0.25">
      <c r="A112" s="16"/>
      <c r="B112" s="118"/>
      <c r="C112" s="119"/>
      <c r="D112" s="119"/>
      <c r="E112" s="4"/>
    </row>
    <row r="113" spans="1:5" ht="30" customHeight="1" x14ac:dyDescent="0.25">
      <c r="A113" s="117"/>
      <c r="B113" s="201" t="str">
        <f t="shared" ca="1" si="2"/>
        <v>Intangible assets</v>
      </c>
      <c r="C113" s="172" t="s">
        <v>94</v>
      </c>
      <c r="D113" s="180" t="s">
        <v>78</v>
      </c>
      <c r="E113" s="4"/>
    </row>
    <row r="114" spans="1:5" ht="23.25" customHeight="1" x14ac:dyDescent="0.25">
      <c r="A114" s="146">
        <v>79</v>
      </c>
      <c r="B114" s="144" t="str">
        <f t="shared" ca="1" si="2"/>
        <v>Disposals of completed development projects (cost value)</v>
      </c>
      <c r="C114" s="119" t="s">
        <v>16</v>
      </c>
      <c r="D114" s="119" t="s">
        <v>366</v>
      </c>
      <c r="E114" s="4"/>
    </row>
    <row r="115" spans="1:5" ht="30" x14ac:dyDescent="0.25">
      <c r="A115" s="210">
        <v>80</v>
      </c>
      <c r="B115" s="219" t="str">
        <f t="shared" ca="1" si="2"/>
        <v>Disposals of concessions, patents, licences, trademarks, and 
other similar rights (cost value)</v>
      </c>
      <c r="C115" s="62" t="s">
        <v>37</v>
      </c>
      <c r="D115" s="62" t="s">
        <v>122</v>
      </c>
      <c r="E115" s="4"/>
    </row>
    <row r="116" spans="1:5" ht="24" customHeight="1" x14ac:dyDescent="0.25">
      <c r="A116" s="146">
        <v>81</v>
      </c>
      <c r="B116" s="144" t="str">
        <f t="shared" ca="1" si="2"/>
        <v>Disposals of software (cost value)</v>
      </c>
      <c r="C116" s="57" t="s">
        <v>17</v>
      </c>
      <c r="D116" s="57" t="s">
        <v>592</v>
      </c>
      <c r="E116" s="4"/>
    </row>
    <row r="117" spans="1:5" ht="24" customHeight="1" thickBot="1" x14ac:dyDescent="0.3">
      <c r="A117" s="220">
        <v>82</v>
      </c>
      <c r="B117" s="221" t="str">
        <f t="shared" ca="1" si="2"/>
        <v>Disposals of goodwill (cost value)</v>
      </c>
      <c r="C117" s="119" t="s">
        <v>18</v>
      </c>
      <c r="D117" s="119" t="s">
        <v>593</v>
      </c>
      <c r="E117" s="4"/>
    </row>
    <row r="118" spans="1:5" s="6" customFormat="1" ht="30" x14ac:dyDescent="0.25">
      <c r="A118" s="139">
        <v>83</v>
      </c>
      <c r="B118" s="157" t="str">
        <f t="shared" ca="1" si="2"/>
        <v>Intangible assets, total</v>
      </c>
      <c r="C118" s="185" t="s">
        <v>114</v>
      </c>
      <c r="D118" s="168" t="s">
        <v>84</v>
      </c>
    </row>
    <row r="119" spans="1:5" ht="20.100000000000001" customHeight="1" x14ac:dyDescent="0.25">
      <c r="A119" s="140"/>
      <c r="B119" s="201" t="str">
        <f t="shared" ca="1" si="2"/>
        <v>Land and buildings</v>
      </c>
      <c r="C119" s="172" t="s">
        <v>97</v>
      </c>
      <c r="D119" s="180" t="s">
        <v>74</v>
      </c>
      <c r="E119" s="4"/>
    </row>
    <row r="120" spans="1:5" ht="19.5" customHeight="1" x14ac:dyDescent="0.25">
      <c r="A120" s="146">
        <v>84</v>
      </c>
      <c r="B120" s="144" t="str">
        <f t="shared" ca="1" si="2"/>
        <v>Disposals of existing buildings (incl. land value) at cost value</v>
      </c>
      <c r="C120" s="119" t="s">
        <v>22</v>
      </c>
      <c r="D120" s="119" t="s">
        <v>101</v>
      </c>
      <c r="E120" s="4"/>
    </row>
    <row r="121" spans="1:5" ht="19.5" customHeight="1" x14ac:dyDescent="0.25">
      <c r="A121" s="146">
        <v>85</v>
      </c>
      <c r="B121" s="144" t="str">
        <f t="shared" ca="1" si="2"/>
        <v>Disposals of undeveloped land (cost value)</v>
      </c>
      <c r="C121" s="57" t="s">
        <v>38</v>
      </c>
      <c r="D121" s="57" t="s">
        <v>102</v>
      </c>
      <c r="E121" s="4"/>
    </row>
    <row r="122" spans="1:5" ht="19.5" customHeight="1" thickBot="1" x14ac:dyDescent="0.3">
      <c r="A122" s="220">
        <v>86</v>
      </c>
      <c r="B122" s="221" t="str">
        <f t="shared" ca="1" si="2"/>
        <v>Disposals of roads, harbours, squares, etc. (cost value)</v>
      </c>
      <c r="C122" s="119" t="s">
        <v>39</v>
      </c>
      <c r="D122" s="119" t="s">
        <v>594</v>
      </c>
      <c r="E122" s="4"/>
    </row>
    <row r="123" spans="1:5" s="6" customFormat="1" ht="36" customHeight="1" x14ac:dyDescent="0.25">
      <c r="A123" s="139">
        <v>87</v>
      </c>
      <c r="B123" s="157" t="str">
        <f t="shared" ca="1" si="2"/>
        <v>Land and buildings, total</v>
      </c>
      <c r="C123" s="185" t="s">
        <v>111</v>
      </c>
      <c r="D123" s="168" t="s">
        <v>85</v>
      </c>
    </row>
    <row r="124" spans="1:5" ht="20.100000000000001" customHeight="1" x14ac:dyDescent="0.25">
      <c r="A124" s="140"/>
      <c r="B124" s="201" t="str">
        <f t="shared" ca="1" si="2"/>
        <v>Plant, machinery  and equiptment</v>
      </c>
      <c r="C124" s="180" t="s">
        <v>95</v>
      </c>
      <c r="D124" s="180" t="s">
        <v>595</v>
      </c>
      <c r="E124" s="4"/>
    </row>
    <row r="125" spans="1:5" ht="24" customHeight="1" x14ac:dyDescent="0.25">
      <c r="A125" s="146">
        <v>88</v>
      </c>
      <c r="B125" s="144" t="str">
        <f t="shared" ca="1" si="2"/>
        <v>Disposals of production machinery and equiptment (cost value)</v>
      </c>
      <c r="C125" s="119" t="s">
        <v>40</v>
      </c>
      <c r="D125" s="119" t="s">
        <v>596</v>
      </c>
      <c r="E125" s="4"/>
    </row>
    <row r="126" spans="1:5" customFormat="1" ht="30.75" thickBot="1" x14ac:dyDescent="0.3">
      <c r="A126" s="220">
        <v>89</v>
      </c>
      <c r="B126" s="221" t="str">
        <f t="shared" ca="1" si="2"/>
        <v>Disposals of other fixtures and fittings, tools and equipment at cost value</v>
      </c>
      <c r="C126" s="118" t="s">
        <v>115</v>
      </c>
      <c r="D126" s="119" t="s">
        <v>597</v>
      </c>
    </row>
    <row r="127" spans="1:5" s="6" customFormat="1" ht="29.25" customHeight="1" x14ac:dyDescent="0.25">
      <c r="A127" s="139">
        <v>90</v>
      </c>
      <c r="B127" s="157" t="str">
        <f t="shared" ca="1" si="2"/>
        <v>Machinery, plant and equipment, total</v>
      </c>
      <c r="C127" s="185" t="s">
        <v>113</v>
      </c>
      <c r="D127" s="168" t="s">
        <v>60</v>
      </c>
    </row>
    <row r="128" spans="1:5" ht="28.5" customHeight="1" x14ac:dyDescent="0.25">
      <c r="A128" s="148"/>
      <c r="B128" s="201" t="str">
        <f t="shared" ca="1" si="2"/>
        <v>Reversal of amortisation on disposals of intangible assets</v>
      </c>
      <c r="C128" s="180" t="s">
        <v>19</v>
      </c>
      <c r="D128" s="180" t="s">
        <v>487</v>
      </c>
      <c r="E128" s="4"/>
    </row>
    <row r="129" spans="1:5" ht="23.25" customHeight="1" x14ac:dyDescent="0.25">
      <c r="A129" s="146">
        <v>91</v>
      </c>
      <c r="B129" s="144" t="str">
        <f t="shared" ca="1" si="2"/>
        <v>Reversal of amortisation on disposals of the completed development projects</v>
      </c>
      <c r="C129" s="119" t="s">
        <v>96</v>
      </c>
      <c r="D129" s="119" t="s">
        <v>577</v>
      </c>
      <c r="E129" s="4"/>
    </row>
    <row r="130" spans="1:5" ht="46.5" customHeight="1" x14ac:dyDescent="0.25">
      <c r="A130" s="140">
        <v>92</v>
      </c>
      <c r="B130" s="208" t="str">
        <f t="shared" ca="1" si="2"/>
        <v>Reversal of amortisation and impairment of the disposed concessions, patents, 
licences, trademarks and other similar rights</v>
      </c>
      <c r="C130" s="62" t="s">
        <v>88</v>
      </c>
      <c r="D130" s="62" t="s">
        <v>598</v>
      </c>
      <c r="E130" s="4"/>
    </row>
    <row r="131" spans="1:5" ht="21.75" customHeight="1" x14ac:dyDescent="0.25">
      <c r="A131" s="146">
        <v>93</v>
      </c>
      <c r="B131" s="144" t="str">
        <f t="shared" ca="1" si="2"/>
        <v>Reversal of accumulated amortisation and impairment of the disposed software</v>
      </c>
      <c r="C131" s="57" t="s">
        <v>89</v>
      </c>
      <c r="D131" s="57" t="s">
        <v>362</v>
      </c>
      <c r="E131" s="4"/>
    </row>
    <row r="132" spans="1:5" ht="22.5" customHeight="1" thickBot="1" x14ac:dyDescent="0.3">
      <c r="A132" s="220">
        <v>94</v>
      </c>
      <c r="B132" s="221" t="str">
        <f t="shared" ca="1" si="2"/>
        <v>Reversal of accumulated amortisation and impairment of the disposed goodwill</v>
      </c>
      <c r="C132" s="119" t="s">
        <v>90</v>
      </c>
      <c r="D132" s="119" t="s">
        <v>361</v>
      </c>
      <c r="E132" s="4"/>
    </row>
    <row r="133" spans="1:5" s="6" customFormat="1" ht="25.5" customHeight="1" x14ac:dyDescent="0.25">
      <c r="A133" s="139">
        <v>95</v>
      </c>
      <c r="B133" s="157" t="str">
        <f t="shared" ca="1" si="2"/>
        <v>Reversal of amortisation on disposals of intangible assets, total</v>
      </c>
      <c r="C133" s="168" t="s">
        <v>23</v>
      </c>
      <c r="D133" s="168" t="s">
        <v>105</v>
      </c>
    </row>
    <row r="134" spans="1:5" ht="23.25" customHeight="1" x14ac:dyDescent="0.25">
      <c r="A134" s="140"/>
      <c r="B134" s="201" t="str">
        <f t="shared" ca="1" si="2"/>
        <v>Reversal of amortisation on disposals of land and buidlings</v>
      </c>
      <c r="C134" s="180" t="s">
        <v>45</v>
      </c>
      <c r="D134" s="180" t="s">
        <v>106</v>
      </c>
      <c r="E134" s="4"/>
    </row>
    <row r="135" spans="1:5" x14ac:dyDescent="0.25">
      <c r="A135" s="146">
        <v>96</v>
      </c>
      <c r="B135" s="144" t="str">
        <f t="shared" ca="1" si="2"/>
        <v>Reversal of accumulated amortisation and impairment of the disposed buildings</v>
      </c>
      <c r="C135" s="119" t="s">
        <v>41</v>
      </c>
      <c r="D135" s="119" t="s">
        <v>578</v>
      </c>
      <c r="E135" s="4"/>
    </row>
    <row r="136" spans="1:5" ht="21" customHeight="1" x14ac:dyDescent="0.25">
      <c r="A136" s="146">
        <v>97</v>
      </c>
      <c r="B136" s="144" t="str">
        <f t="shared" ca="1" si="2"/>
        <v>Reversal of accumulated amortisation and impairment of the disposed undeveloped land</v>
      </c>
      <c r="C136" s="57" t="s">
        <v>91</v>
      </c>
      <c r="D136" s="57" t="s">
        <v>579</v>
      </c>
      <c r="E136" s="4"/>
    </row>
    <row r="137" spans="1:5" ht="21" customHeight="1" thickBot="1" x14ac:dyDescent="0.3">
      <c r="A137" s="220">
        <v>98</v>
      </c>
      <c r="B137" s="221" t="str">
        <f t="shared" ca="1" si="2"/>
        <v>Reversal of amortisation on disposal of roads, harbours and squares</v>
      </c>
      <c r="C137" s="119" t="s">
        <v>92</v>
      </c>
      <c r="D137" s="119" t="s">
        <v>580</v>
      </c>
      <c r="E137" s="4"/>
    </row>
    <row r="138" spans="1:5" s="6" customFormat="1" ht="27" customHeight="1" x14ac:dyDescent="0.25">
      <c r="A138" s="139">
        <v>99</v>
      </c>
      <c r="B138" s="157" t="str">
        <f t="shared" ca="1" si="2"/>
        <v>Reversal of amortisation on disposals of land and buildings, total</v>
      </c>
      <c r="C138" s="168" t="s">
        <v>42</v>
      </c>
      <c r="D138" s="168" t="s">
        <v>107</v>
      </c>
    </row>
    <row r="139" spans="1:5" ht="24" customHeight="1" x14ac:dyDescent="0.25">
      <c r="A139" s="140"/>
      <c r="B139" s="201" t="str">
        <f t="shared" ca="1" si="2"/>
        <v>Reversal of amortisation on disposals of machinery, plant and equipment</v>
      </c>
      <c r="C139" s="180" t="s">
        <v>43</v>
      </c>
      <c r="D139" s="180" t="s">
        <v>108</v>
      </c>
      <c r="E139" s="4"/>
    </row>
    <row r="140" spans="1:5" x14ac:dyDescent="0.25">
      <c r="A140" s="146">
        <v>100</v>
      </c>
      <c r="B140" s="144" t="str">
        <f t="shared" ca="1" si="2"/>
        <v>Reversal of accumulated amortisation and impairment of the disposed production machinery and equipment</v>
      </c>
      <c r="C140" s="81" t="s">
        <v>24</v>
      </c>
      <c r="D140" s="81" t="s">
        <v>363</v>
      </c>
      <c r="E140" s="4"/>
    </row>
    <row r="141" spans="1:5" customFormat="1" ht="30.75" thickBot="1" x14ac:dyDescent="0.3">
      <c r="A141" s="220">
        <v>101</v>
      </c>
      <c r="B141" s="221" t="str">
        <f t="shared" ca="1" si="2"/>
        <v>Reversal of accumulated amortisation and impairment of the disposed other fixtures and fittings, 
tools and equipment</v>
      </c>
      <c r="C141" s="118" t="s">
        <v>109</v>
      </c>
      <c r="D141" s="118" t="s">
        <v>486</v>
      </c>
    </row>
    <row r="142" spans="1:5" s="6" customFormat="1" ht="26.25" customHeight="1" x14ac:dyDescent="0.25">
      <c r="A142" s="139">
        <v>102</v>
      </c>
      <c r="B142" s="157" t="str">
        <f t="shared" ca="1" si="2"/>
        <v>Reversal of accumulated amortisation and impairment of the disposed machinery, plant and equipment, total</v>
      </c>
      <c r="C142" s="168" t="s">
        <v>44</v>
      </c>
      <c r="D142" s="168" t="s">
        <v>364</v>
      </c>
    </row>
    <row r="143" spans="1:5" s="12" customFormat="1" ht="6" customHeight="1" thickBot="1" x14ac:dyDescent="0.3">
      <c r="A143" s="222"/>
      <c r="B143" s="152"/>
      <c r="C143" s="181"/>
      <c r="D143" s="181"/>
    </row>
    <row r="144" spans="1:5" s="7" customFormat="1" ht="31.5" customHeight="1" thickBot="1" x14ac:dyDescent="0.3">
      <c r="A144" s="217">
        <v>103</v>
      </c>
      <c r="B144" s="213" t="str">
        <f t="shared" ca="1" si="2"/>
        <v>Disposals in total at book value
(pts. 83+87+90-95-99-102)</v>
      </c>
      <c r="C144" s="182" t="s">
        <v>112</v>
      </c>
      <c r="D144" s="182" t="s">
        <v>488</v>
      </c>
    </row>
    <row r="145" spans="1:5" s="7" customFormat="1" ht="3.95" customHeight="1" thickTop="1" x14ac:dyDescent="0.25">
      <c r="A145" s="17"/>
      <c r="B145" s="118"/>
      <c r="C145" s="172"/>
      <c r="D145" s="172"/>
    </row>
    <row r="146" spans="1:5" ht="6.75" customHeight="1" x14ac:dyDescent="0.25">
      <c r="A146" s="16"/>
      <c r="B146" s="118"/>
      <c r="C146" s="80"/>
      <c r="D146" s="80"/>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opLeftCell="P1" workbookViewId="0">
      <selection activeCell="Y26" sqref="Y26"/>
    </sheetView>
  </sheetViews>
  <sheetFormatPr defaultRowHeight="15" outlineLevelCol="1" x14ac:dyDescent="0.25"/>
  <cols>
    <col min="1" max="1" width="9.7109375" hidden="1" customWidth="1" outlineLevel="1"/>
    <col min="2" max="2" width="9.140625" style="105"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6" bestFit="1" customWidth="1" collapsed="1"/>
  </cols>
  <sheetData>
    <row r="1" spans="1:16" x14ac:dyDescent="0.25">
      <c r="P1" s="106" t="s">
        <v>132</v>
      </c>
    </row>
    <row r="2" spans="1:16" x14ac:dyDescent="0.25">
      <c r="E2" t="s">
        <v>133</v>
      </c>
      <c r="G2" t="s">
        <v>134</v>
      </c>
      <c r="J2" t="s">
        <v>135</v>
      </c>
      <c r="K2" t="s">
        <v>136</v>
      </c>
      <c r="L2" t="s">
        <v>137</v>
      </c>
      <c r="P2" s="106" t="s">
        <v>138</v>
      </c>
    </row>
    <row r="3" spans="1:16" x14ac:dyDescent="0.25">
      <c r="D3" t="s">
        <v>139</v>
      </c>
      <c r="E3">
        <f>FIND("&lt;",D3,1)</f>
        <v>1</v>
      </c>
      <c r="F3">
        <f>FIND("&gt;",D3,1)</f>
        <v>55</v>
      </c>
      <c r="G3">
        <f>FIND("&lt;",D3,F3)</f>
        <v>74</v>
      </c>
      <c r="H3">
        <f>FIND("&gt;",D3,G3)</f>
        <v>112</v>
      </c>
      <c r="J3" t="str">
        <f>MID(D3,E3,F3)</f>
        <v>&lt;c:InformationOnTypeOfSubmittedReport contextRef="c10"&gt;</v>
      </c>
      <c r="K3" s="107" t="s">
        <v>325</v>
      </c>
      <c r="L3" t="str">
        <f>MID(D3,G3,H3)</f>
        <v>&lt;/c:InformationOnTypeOfSubmittedReport&gt;</v>
      </c>
      <c r="P3" s="106" t="str">
        <f t="shared" ref="P3:P34" si="0">+J3&amp;K3&amp;L3</f>
        <v>&lt;c:InformationOnTypeOfSubmittedReport contextRef="c10"&gt;Regnskabsstatistik&lt;/c:InformationOnTypeOfSubmittedReport&gt;</v>
      </c>
    </row>
    <row r="4" spans="1:16" x14ac:dyDescent="0.25">
      <c r="D4" t="s">
        <v>140</v>
      </c>
      <c r="E4">
        <f>FIND("&lt;",D4,1)</f>
        <v>1</v>
      </c>
      <c r="F4">
        <f t="shared" ref="F4:F67" si="1">FIND("&gt;",D4,1)</f>
        <v>45</v>
      </c>
      <c r="G4">
        <f t="shared" ref="G4:G67" si="2">FIND("&lt;",D4,F4)</f>
        <v>56</v>
      </c>
      <c r="H4">
        <f t="shared" ref="H4:H67" si="3">FIND("&gt;",D4,G4)</f>
        <v>84</v>
      </c>
      <c r="J4" t="str">
        <f t="shared" ref="J4:J67" si="4">MID(D4,E4,F4)</f>
        <v>&lt;c:ReportingPeriodStartDate contextRef="c10"&gt;</v>
      </c>
      <c r="K4" s="108" t="str">
        <f>Regnskabsstatistik!F6</f>
        <v>2023-01-01</v>
      </c>
      <c r="L4" t="str">
        <f t="shared" ref="L4:L66" si="5">MID(D4,G4,H4)</f>
        <v>&lt;/c:ReportingPeriodStartDate&gt;</v>
      </c>
      <c r="P4" s="106" t="str">
        <f t="shared" si="0"/>
        <v>&lt;c:ReportingPeriodStartDate contextRef="c10"&gt;2023-01-01&lt;/c:ReportingPeriodStartDate&gt;</v>
      </c>
    </row>
    <row r="5" spans="1:16" x14ac:dyDescent="0.25">
      <c r="D5" t="s">
        <v>141</v>
      </c>
      <c r="E5">
        <f t="shared" ref="E5:E68" si="6">FIND("&lt;",D5,1)</f>
        <v>1</v>
      </c>
      <c r="F5">
        <f t="shared" si="1"/>
        <v>43</v>
      </c>
      <c r="G5">
        <f t="shared" si="2"/>
        <v>54</v>
      </c>
      <c r="H5">
        <f t="shared" si="3"/>
        <v>80</v>
      </c>
      <c r="J5" t="str">
        <f t="shared" si="4"/>
        <v>&lt;c:ReportingPeriodEndDate contextRef="c10"&gt;</v>
      </c>
      <c r="K5" s="108" t="str">
        <f>Regnskabsstatistik!G6</f>
        <v>2023-12-31</v>
      </c>
      <c r="L5" t="str">
        <f t="shared" si="5"/>
        <v>&lt;/c:ReportingPeriodEndDate&gt;</v>
      </c>
      <c r="P5" s="106" t="str">
        <f t="shared" si="0"/>
        <v>&lt;c:ReportingPeriodEndDate contextRef="c10"&gt;2023-12-31&lt;/c:ReportingPeriodEndDate&gt;</v>
      </c>
    </row>
    <row r="6" spans="1:16" x14ac:dyDescent="0.25">
      <c r="D6" t="s">
        <v>142</v>
      </c>
      <c r="E6">
        <f t="shared" si="6"/>
        <v>1</v>
      </c>
      <c r="F6">
        <f t="shared" si="1"/>
        <v>43</v>
      </c>
      <c r="G6">
        <f t="shared" si="2"/>
        <v>54</v>
      </c>
      <c r="H6">
        <f t="shared" si="3"/>
        <v>80</v>
      </c>
      <c r="J6" t="str">
        <f t="shared" si="4"/>
        <v>&lt;c:DateOfApprovalOfReport contextRef="c10"&gt;</v>
      </c>
      <c r="K6" s="108" t="str">
        <f>Regnskabsstatistik!F150</f>
        <v>2024-05-01</v>
      </c>
      <c r="L6" t="str">
        <f t="shared" si="5"/>
        <v>&lt;/c:DateOfApprovalOfReport&gt;</v>
      </c>
      <c r="P6" s="106" t="str">
        <f t="shared" si="0"/>
        <v>&lt;c:DateOfApprovalOfReport contextRef="c10"&gt;2024-05-01&lt;/c:DateOfApprovalOfReport&gt;</v>
      </c>
    </row>
    <row r="7" spans="1:16" x14ac:dyDescent="0.25">
      <c r="D7" t="s">
        <v>143</v>
      </c>
      <c r="E7">
        <f t="shared" si="6"/>
        <v>1</v>
      </c>
      <c r="F7">
        <f t="shared" si="1"/>
        <v>42</v>
      </c>
      <c r="G7">
        <f t="shared" si="2"/>
        <v>65</v>
      </c>
      <c r="H7">
        <f t="shared" si="3"/>
        <v>90</v>
      </c>
      <c r="J7" t="str">
        <f t="shared" si="4"/>
        <v>&lt;c:NameOfReportingEntity contextRef="c10"&gt;</v>
      </c>
      <c r="K7" s="107" t="str">
        <f>Regnskabsstatistik!F3</f>
        <v>Test A/S</v>
      </c>
      <c r="L7" t="str">
        <f t="shared" si="5"/>
        <v>&lt;/c:NameOfReportingEntity&gt;</v>
      </c>
      <c r="P7" s="106" t="str">
        <f t="shared" si="0"/>
        <v>&lt;c:NameOfReportingEntity contextRef="c10"&gt;Test A/S&lt;/c:NameOfReportingEntity&gt;</v>
      </c>
    </row>
    <row r="8" spans="1:16" x14ac:dyDescent="0.25">
      <c r="D8" t="s">
        <v>144</v>
      </c>
      <c r="E8">
        <f>FIND("&lt;",D8,1)</f>
        <v>1</v>
      </c>
      <c r="F8">
        <f>FIND("&gt;",D8,1)</f>
        <v>61</v>
      </c>
      <c r="G8">
        <f t="shared" si="2"/>
        <v>70</v>
      </c>
      <c r="H8">
        <f t="shared" si="3"/>
        <v>114</v>
      </c>
      <c r="J8" t="str">
        <f>MID(D8,E8,F8)</f>
        <v>&lt;c:IdentificationNumberCvrOfReportingEntity contextRef="c10"&gt;</v>
      </c>
      <c r="K8" s="107">
        <f>Regnskabsstatistik!F2</f>
        <v>17150413</v>
      </c>
      <c r="L8" t="str">
        <f t="shared" si="5"/>
        <v>&lt;/c:IdentificationNumberCvrOfReportingEntity&gt;</v>
      </c>
      <c r="P8" s="106" t="str">
        <f t="shared" si="0"/>
        <v>&lt;c:IdentificationNumberCvrOfReportingEntity contextRef="c10"&gt;17150413&lt;/c:IdentificationNumberCvrOfReportingEntity&gt;</v>
      </c>
    </row>
    <row r="9" spans="1:16" x14ac:dyDescent="0.25">
      <c r="A9" t="s">
        <v>145</v>
      </c>
      <c r="D9" t="s">
        <v>146</v>
      </c>
      <c r="E9">
        <f t="shared" si="6"/>
        <v>1</v>
      </c>
      <c r="F9">
        <f t="shared" si="1"/>
        <v>50</v>
      </c>
      <c r="G9">
        <f t="shared" si="2"/>
        <v>64</v>
      </c>
      <c r="H9">
        <f t="shared" si="3"/>
        <v>97</v>
      </c>
      <c r="J9" t="str">
        <f t="shared" si="4"/>
        <v>&lt;e:NameAndSurnameOfContactPerson contextRef="c10"&gt;</v>
      </c>
      <c r="K9" s="107" t="str">
        <f>Regnskabsstatistik!B138</f>
        <v>DST</v>
      </c>
      <c r="L9" t="str">
        <f t="shared" si="5"/>
        <v>&lt;/e:NameAndSurnameOfContactPerson&gt;</v>
      </c>
      <c r="P9" s="106" t="str">
        <f t="shared" si="0"/>
        <v>&lt;e:NameAndSurnameOfContactPerson contextRef="c10"&gt;DST&lt;/e:NameAndSurnameOfContactPerson&gt;</v>
      </c>
    </row>
    <row r="10" spans="1:16" x14ac:dyDescent="0.25">
      <c r="A10" t="s">
        <v>147</v>
      </c>
      <c r="D10" t="s">
        <v>148</v>
      </c>
      <c r="E10">
        <f t="shared" si="6"/>
        <v>1</v>
      </c>
      <c r="F10">
        <f t="shared" si="1"/>
        <v>40</v>
      </c>
      <c r="G10">
        <f t="shared" si="2"/>
        <v>54</v>
      </c>
      <c r="H10">
        <f t="shared" si="3"/>
        <v>77</v>
      </c>
      <c r="J10" t="str">
        <f t="shared" si="4"/>
        <v>&lt;e:ContactEmailAddress contextRef="c10"&gt;</v>
      </c>
      <c r="K10" s="107" t="str">
        <f>Regnskabsstatistik!B144</f>
        <v>test@test.dk</v>
      </c>
      <c r="L10" t="str">
        <f t="shared" si="5"/>
        <v>&lt;/e:ContactEmailAddress&gt;</v>
      </c>
      <c r="P10" s="106" t="str">
        <f t="shared" si="0"/>
        <v>&lt;e:ContactEmailAddress contextRef="c10"&gt;test@test.dk&lt;/e:ContactEmailAddress&gt;</v>
      </c>
    </row>
    <row r="11" spans="1:16" x14ac:dyDescent="0.25">
      <c r="A11" t="s">
        <v>149</v>
      </c>
      <c r="D11" t="s">
        <v>150</v>
      </c>
      <c r="E11">
        <f t="shared" si="6"/>
        <v>1</v>
      </c>
      <c r="F11">
        <f t="shared" si="1"/>
        <v>43</v>
      </c>
      <c r="G11">
        <f t="shared" si="2"/>
        <v>57</v>
      </c>
      <c r="H11">
        <f t="shared" si="3"/>
        <v>83</v>
      </c>
      <c r="J11" t="str">
        <f t="shared" si="4"/>
        <v>&lt;e:ContactTelephoneNumber contextRef="c10"&gt;</v>
      </c>
      <c r="K11" s="107">
        <f>Regnskabsstatistik!B141</f>
        <v>11223344</v>
      </c>
      <c r="L11" t="str">
        <f t="shared" si="5"/>
        <v>&lt;/e:ContactTelephoneNumber&gt;</v>
      </c>
      <c r="P11" s="106" t="str">
        <f t="shared" si="0"/>
        <v>&lt;e:ContactTelephoneNumber contextRef="c10"&gt;11223344&lt;/e:ContactTelephoneNumber&gt;</v>
      </c>
    </row>
    <row r="12" spans="1:16" x14ac:dyDescent="0.25">
      <c r="A12" t="s">
        <v>151</v>
      </c>
      <c r="D12" t="s">
        <v>152</v>
      </c>
      <c r="E12">
        <f t="shared" si="6"/>
        <v>1</v>
      </c>
      <c r="F12">
        <f t="shared" si="1"/>
        <v>52</v>
      </c>
      <c r="G12">
        <f t="shared" si="2"/>
        <v>66</v>
      </c>
      <c r="H12">
        <f t="shared" si="3"/>
        <v>101</v>
      </c>
      <c r="J12" t="str">
        <f t="shared" si="4"/>
        <v>&lt;e:ContactTelephoneNumberExtension contextRef="c10"&gt;</v>
      </c>
      <c r="K12" s="107">
        <f>Regnskabsstatistik!B141</f>
        <v>11223344</v>
      </c>
      <c r="L12" t="str">
        <f t="shared" si="5"/>
        <v>&lt;/e:ContactTelephoneNumberExtension&gt;</v>
      </c>
      <c r="P12" s="106" t="str">
        <f t="shared" si="0"/>
        <v>&lt;e:ContactTelephoneNumberExtension contextRef="c10"&gt;11223344&lt;/e:ContactTelephoneNumberExtension&gt;</v>
      </c>
    </row>
    <row r="13" spans="1:16" x14ac:dyDescent="0.25">
      <c r="A13" t="s">
        <v>153</v>
      </c>
      <c r="B13" s="105">
        <v>1</v>
      </c>
      <c r="C13">
        <v>1</v>
      </c>
      <c r="D13" t="s">
        <v>154</v>
      </c>
      <c r="E13">
        <f t="shared" si="6"/>
        <v>1</v>
      </c>
      <c r="F13">
        <f t="shared" si="1"/>
        <v>55</v>
      </c>
      <c r="G13">
        <f t="shared" si="2"/>
        <v>63</v>
      </c>
      <c r="H13">
        <f t="shared" si="3"/>
        <v>74</v>
      </c>
      <c r="J13" t="str">
        <f t="shared" si="4"/>
        <v>&lt;d:Revenue contextRef="c10" decimals="-3" unitRef="u1"&gt;</v>
      </c>
      <c r="K13" s="107">
        <f>Regnskabsstatistik!F16*1000</f>
        <v>10000</v>
      </c>
      <c r="L13" t="str">
        <f t="shared" si="5"/>
        <v>&lt;/d:Revenue&gt;</v>
      </c>
      <c r="P13" s="106" t="str">
        <f t="shared" si="0"/>
        <v>&lt;d:Revenue contextRef="c10" decimals="-3" unitRef="u1"&gt;10000&lt;/d:Revenue&gt;</v>
      </c>
    </row>
    <row r="14" spans="1:16" x14ac:dyDescent="0.25">
      <c r="A14" t="s">
        <v>155</v>
      </c>
      <c r="B14" s="105">
        <v>2</v>
      </c>
      <c r="C14">
        <v>4</v>
      </c>
      <c r="D14" t="s">
        <v>156</v>
      </c>
      <c r="E14">
        <f t="shared" si="6"/>
        <v>1</v>
      </c>
      <c r="F14">
        <f t="shared" si="1"/>
        <v>83</v>
      </c>
      <c r="G14">
        <f t="shared" si="2"/>
        <v>90</v>
      </c>
      <c r="H14">
        <f t="shared" si="3"/>
        <v>129</v>
      </c>
      <c r="J14" t="str">
        <f t="shared" si="4"/>
        <v>&lt;d:WorkPerformedByEntityAndCapitalised contextRef="c10" decimals="-3" unitRef="u1"&gt;</v>
      </c>
      <c r="K14" s="107">
        <f>Regnskabsstatistik!F17*1000</f>
        <v>20000</v>
      </c>
      <c r="L14" t="str">
        <f t="shared" si="5"/>
        <v>&lt;/d:WorkPerformedByEntityAndCapitalised&gt;</v>
      </c>
      <c r="P14" s="106" t="str">
        <f t="shared" si="0"/>
        <v>&lt;d:WorkPerformedByEntityAndCapitalised contextRef="c10" decimals="-3" unitRef="u1"&gt;20000&lt;/d:WorkPerformedByEntityAndCapitalised&gt;</v>
      </c>
    </row>
    <row r="15" spans="1:16" x14ac:dyDescent="0.25">
      <c r="A15" t="s">
        <v>157</v>
      </c>
      <c r="B15" s="105">
        <v>3</v>
      </c>
      <c r="C15">
        <v>5</v>
      </c>
      <c r="D15" t="s">
        <v>158</v>
      </c>
      <c r="E15">
        <f t="shared" si="6"/>
        <v>1</v>
      </c>
      <c r="F15">
        <f t="shared" si="1"/>
        <v>68</v>
      </c>
      <c r="G15">
        <f t="shared" si="2"/>
        <v>76</v>
      </c>
      <c r="H15">
        <f t="shared" si="3"/>
        <v>100</v>
      </c>
      <c r="J15" t="str">
        <f t="shared" si="4"/>
        <v>&lt;d:OtherOperatingIncome contextRef="c10" decimals="-3" unitRef="u1"&gt;</v>
      </c>
      <c r="K15" s="107">
        <f>Regnskabsstatistik!F18*1000</f>
        <v>30000</v>
      </c>
      <c r="L15" t="str">
        <f t="shared" si="5"/>
        <v>&lt;/d:OtherOperatingIncome&gt;</v>
      </c>
      <c r="P15" s="106" t="str">
        <f t="shared" si="0"/>
        <v>&lt;d:OtherOperatingIncome contextRef="c10" decimals="-3" unitRef="u1"&gt;30000&lt;/d:OtherOperatingIncome&gt;</v>
      </c>
    </row>
    <row r="16" spans="1:16" x14ac:dyDescent="0.25">
      <c r="A16" t="s">
        <v>159</v>
      </c>
      <c r="B16" s="105">
        <v>4</v>
      </c>
      <c r="C16">
        <v>6</v>
      </c>
      <c r="D16" t="s">
        <v>160</v>
      </c>
      <c r="E16">
        <f t="shared" si="6"/>
        <v>1</v>
      </c>
      <c r="F16">
        <f t="shared" si="1"/>
        <v>59</v>
      </c>
      <c r="G16">
        <f t="shared" si="2"/>
        <v>66</v>
      </c>
      <c r="H16">
        <f t="shared" si="3"/>
        <v>81</v>
      </c>
      <c r="J16" t="str">
        <f t="shared" si="4"/>
        <v>&lt;d:CostOfSales contextRef="c10" decimals="-3" unitRef="u1"&gt;</v>
      </c>
      <c r="K16" s="107">
        <f>Regnskabsstatistik!F19*1000</f>
        <v>40000</v>
      </c>
      <c r="L16" t="str">
        <f t="shared" si="5"/>
        <v>&lt;/d:CostOfSales&gt;</v>
      </c>
      <c r="P16" s="106" t="str">
        <f t="shared" si="0"/>
        <v>&lt;d:CostOfSales contextRef="c10" decimals="-3" unitRef="u1"&gt;40000&lt;/d:CostOfSales&gt;</v>
      </c>
    </row>
    <row r="17" spans="1:16" x14ac:dyDescent="0.25">
      <c r="A17" t="s">
        <v>161</v>
      </c>
      <c r="B17" s="105">
        <v>5</v>
      </c>
      <c r="C17">
        <v>9</v>
      </c>
      <c r="D17" s="109" t="s">
        <v>162</v>
      </c>
      <c r="E17">
        <f>FIND("&lt;",D17,1)</f>
        <v>1</v>
      </c>
      <c r="F17">
        <f>FIND("&gt;",D17,1)</f>
        <v>121</v>
      </c>
      <c r="G17">
        <f>FIND("&lt;",D17,F17)</f>
        <v>123</v>
      </c>
      <c r="H17">
        <f>FIND("&gt;",D17,G17)</f>
        <v>200</v>
      </c>
      <c r="J17" t="str">
        <f>MID(D17,E17,F17)</f>
        <v>&lt;e:CostOfSubcontractorsAndOtherWorkDoneByOthersNonemployeesOnEntityMaterials contextRef="c10" decimals="-3" unitRef="u1"&gt;</v>
      </c>
      <c r="K17" s="107">
        <f>Regnskabsstatistik!F20*1000</f>
        <v>50000</v>
      </c>
      <c r="L17" t="str">
        <f>MID(D17,G17,H17)</f>
        <v>&lt;/e:CostOfSubcontractorsAndOtherWorkDoneByOthersNonemployeesOnEntityMaterials&gt;</v>
      </c>
      <c r="P17" s="106" t="str">
        <f t="shared" si="0"/>
        <v>&lt;e:CostOfSubcontractorsAndOtherWorkDoneByOthersNonemployeesOnEntityMaterials contextRef="c10" decimals="-3" unitRef="u1"&gt;50000&lt;/e:CostOfSubcontractorsAndOtherWorkDoneByOthersNonemployeesOnEntityMaterials&gt;</v>
      </c>
    </row>
    <row r="18" spans="1:16" x14ac:dyDescent="0.25">
      <c r="A18" t="s">
        <v>163</v>
      </c>
      <c r="B18" s="105">
        <v>6</v>
      </c>
      <c r="C18">
        <v>10</v>
      </c>
      <c r="D18" s="109" t="s">
        <v>164</v>
      </c>
      <c r="E18">
        <f>FIND("&lt;",D18,1)</f>
        <v>1</v>
      </c>
      <c r="F18">
        <f>FIND("&gt;",D18,1)</f>
        <v>76</v>
      </c>
      <c r="G18">
        <f>FIND("&lt;",D18,F18)</f>
        <v>82</v>
      </c>
      <c r="H18">
        <f>FIND("&gt;",D18,G18)</f>
        <v>114</v>
      </c>
      <c r="J18" t="str">
        <f>MID(D18,E18,F18)</f>
        <v>&lt;e:RentPaidExcludingHeatingBill contextRef="c10" decimals="-3" unitRef="u1"&gt;</v>
      </c>
      <c r="K18" s="107">
        <f>Regnskabsstatistik!F21*1000</f>
        <v>60000</v>
      </c>
      <c r="L18" t="str">
        <f>MID(D18,G18,H18)</f>
        <v>&lt;/e:RentPaidExcludingHeatingBill&gt;</v>
      </c>
      <c r="P18" s="106" t="str">
        <f t="shared" si="0"/>
        <v>&lt;e:RentPaidExcludingHeatingBill contextRef="c10" decimals="-3" unitRef="u1"&gt;60000&lt;/e:RentPaidExcludingHeatingBill&gt;</v>
      </c>
    </row>
    <row r="19" spans="1:16" x14ac:dyDescent="0.25">
      <c r="A19" t="s">
        <v>165</v>
      </c>
      <c r="B19" s="105">
        <v>7</v>
      </c>
      <c r="C19">
        <v>11</v>
      </c>
      <c r="D19" s="109" t="s">
        <v>166</v>
      </c>
      <c r="E19">
        <f t="shared" si="6"/>
        <v>1</v>
      </c>
      <c r="F19">
        <f t="shared" si="1"/>
        <v>93</v>
      </c>
      <c r="G19">
        <f t="shared" si="2"/>
        <v>99</v>
      </c>
      <c r="H19">
        <f t="shared" si="3"/>
        <v>148</v>
      </c>
      <c r="J19" t="str">
        <f t="shared" si="4"/>
        <v>&lt;e:CostOfMinorEquipmentAndFixturesNotCapitalised contextRef="c10" decimals="-3" unitRef="u1"&gt;</v>
      </c>
      <c r="K19" s="107">
        <f>Regnskabsstatistik!F22*1000</f>
        <v>70000</v>
      </c>
      <c r="L19" t="str">
        <f t="shared" si="5"/>
        <v>&lt;/e:CostOfMinorEquipmentAndFixturesNotCapitalised&gt;</v>
      </c>
      <c r="P19" s="106" t="str">
        <f t="shared" si="0"/>
        <v>&lt;e:CostOfMinorEquipmentAndFixturesNotCapitalised contextRef="c10" decimals="-3" unitRef="u1"&gt;70000&lt;/e:CostOfMinorEquipmentAndFixturesNotCapitalised&gt;</v>
      </c>
    </row>
    <row r="20" spans="1:16" x14ac:dyDescent="0.25">
      <c r="A20" t="s">
        <v>167</v>
      </c>
      <c r="B20" s="105">
        <v>8</v>
      </c>
      <c r="C20">
        <v>12</v>
      </c>
      <c r="D20" s="109" t="s">
        <v>168</v>
      </c>
      <c r="E20">
        <f t="shared" si="6"/>
        <v>1</v>
      </c>
      <c r="F20">
        <f t="shared" si="1"/>
        <v>104</v>
      </c>
      <c r="G20">
        <f t="shared" si="2"/>
        <v>110</v>
      </c>
      <c r="H20">
        <f t="shared" si="3"/>
        <v>170</v>
      </c>
      <c r="J20" t="str">
        <f t="shared" si="4"/>
        <v>&lt;e:PaymentsForTemporaryWorkersProvidedFromAnotherEnterprise contextRef="c10" decimals="-3" unitRef="u1"&gt;</v>
      </c>
      <c r="K20" s="107">
        <f>Regnskabsstatistik!F23*1000</f>
        <v>80000</v>
      </c>
      <c r="L20" t="str">
        <f t="shared" si="5"/>
        <v>&lt;/e:PaymentsForTemporaryWorkersProvidedFromAnotherEnterprise&gt;</v>
      </c>
      <c r="P20" s="106" t="str">
        <f t="shared" si="0"/>
        <v>&lt;e:PaymentsForTemporaryWorkersProvidedFromAnotherEnterprise contextRef="c10" decimals="-3" unitRef="u1"&gt;80000&lt;/e:PaymentsForTemporaryWorkersProvidedFromAnotherEnterprise&gt;</v>
      </c>
    </row>
    <row r="21" spans="1:16" x14ac:dyDescent="0.25">
      <c r="A21" t="s">
        <v>169</v>
      </c>
      <c r="B21" s="105">
        <v>9</v>
      </c>
      <c r="C21">
        <v>13</v>
      </c>
      <c r="D21" s="109" t="s">
        <v>170</v>
      </c>
      <c r="E21">
        <f t="shared" si="6"/>
        <v>1</v>
      </c>
      <c r="F21">
        <f t="shared" si="1"/>
        <v>101</v>
      </c>
      <c r="G21">
        <f t="shared" si="2"/>
        <v>108</v>
      </c>
      <c r="H21">
        <f t="shared" si="3"/>
        <v>165</v>
      </c>
      <c r="J21" t="str">
        <f t="shared" si="4"/>
        <v>&lt;e:PaymentsForLongtermRentalAndOperationalLeasingOfGoods contextRef="c10" decimals="-3" unitRef="u1"&gt;</v>
      </c>
      <c r="K21" s="107">
        <f>Regnskabsstatistik!F24*1000</f>
        <v>90000</v>
      </c>
      <c r="L21" t="str">
        <f t="shared" si="5"/>
        <v>&lt;/e:PaymentsForLongtermRentalAndOperationalLeasingOfGoods&gt;</v>
      </c>
      <c r="P21" s="106" t="str">
        <f t="shared" si="0"/>
        <v>&lt;e:PaymentsForLongtermRentalAndOperationalLeasingOfGoods contextRef="c10" decimals="-3" unitRef="u1"&gt;90000&lt;/e:PaymentsForLongtermRentalAndOperationalLeasingOfGoods&gt;</v>
      </c>
    </row>
    <row r="22" spans="1:16" x14ac:dyDescent="0.25">
      <c r="A22" t="s">
        <v>171</v>
      </c>
      <c r="B22" s="105">
        <v>10</v>
      </c>
      <c r="C22">
        <v>14</v>
      </c>
      <c r="D22" s="109" t="s">
        <v>172</v>
      </c>
      <c r="E22">
        <f t="shared" si="6"/>
        <v>1</v>
      </c>
      <c r="F22">
        <f t="shared" si="1"/>
        <v>83</v>
      </c>
      <c r="G22">
        <f t="shared" si="2"/>
        <v>90</v>
      </c>
      <c r="H22">
        <f t="shared" si="3"/>
        <v>129</v>
      </c>
      <c r="J22" t="str">
        <f t="shared" si="4"/>
        <v>&lt;f:OrdinaryWriteoffsInRespectOfDebtors contextRef="c10" decimals="-3" unitRef="u1"&gt;</v>
      </c>
      <c r="K22" s="107">
        <f>Regnskabsstatistik!F25*1000</f>
        <v>100000</v>
      </c>
      <c r="L22" t="str">
        <f t="shared" si="5"/>
        <v>&lt;/f:OrdinaryWriteoffsInRespectOfDebtors&gt;</v>
      </c>
      <c r="P22" s="106" t="str">
        <f t="shared" si="0"/>
        <v>&lt;f:OrdinaryWriteoffsInRespectOfDebtors contextRef="c10" decimals="-3" unitRef="u1"&gt;100000&lt;/f:OrdinaryWriteoffsInRespectOfDebtors&gt;</v>
      </c>
    </row>
    <row r="23" spans="1:16" x14ac:dyDescent="0.25">
      <c r="A23" t="s">
        <v>173</v>
      </c>
      <c r="B23" s="105">
        <v>11</v>
      </c>
      <c r="C23">
        <v>15</v>
      </c>
      <c r="D23" s="109" t="s">
        <v>174</v>
      </c>
      <c r="E23">
        <f t="shared" si="6"/>
        <v>1</v>
      </c>
      <c r="F23">
        <f t="shared" si="1"/>
        <v>86</v>
      </c>
      <c r="G23">
        <f t="shared" si="2"/>
        <v>94</v>
      </c>
      <c r="H23">
        <f t="shared" si="3"/>
        <v>136</v>
      </c>
      <c r="J23" t="str">
        <f t="shared" si="4"/>
        <v>&lt;e:OtherExternalChargesExcludingSecondary contextRef="c10" decimals="-3" unitRef="u1"&gt;</v>
      </c>
      <c r="K23" s="107">
        <f>Regnskabsstatistik!F26*1000</f>
        <v>110000</v>
      </c>
      <c r="L23" t="str">
        <f t="shared" si="5"/>
        <v>&lt;/e:OtherExternalChargesExcludingSecondary&gt;</v>
      </c>
      <c r="P23" s="106" t="str">
        <f t="shared" si="0"/>
        <v>&lt;e:OtherExternalChargesExcludingSecondary contextRef="c10" decimals="-3" unitRef="u1"&gt;110000&lt;/e:OtherExternalChargesExcludingSecondary&gt;</v>
      </c>
    </row>
    <row r="24" spans="1:16" x14ac:dyDescent="0.25">
      <c r="A24" t="s">
        <v>175</v>
      </c>
      <c r="B24" s="105">
        <v>12</v>
      </c>
      <c r="C24">
        <v>16</v>
      </c>
      <c r="D24" s="109" t="s">
        <v>176</v>
      </c>
      <c r="E24">
        <f t="shared" si="6"/>
        <v>1</v>
      </c>
      <c r="F24">
        <f t="shared" si="1"/>
        <v>64</v>
      </c>
      <c r="G24">
        <f t="shared" si="2"/>
        <v>71</v>
      </c>
      <c r="H24">
        <f t="shared" si="3"/>
        <v>91</v>
      </c>
      <c r="J24" t="str">
        <f t="shared" si="4"/>
        <v>&lt;d:WagesAndSalaries contextRef="c10" decimals="-3" unitRef="u1"&gt;</v>
      </c>
      <c r="K24" s="107">
        <f>Regnskabsstatistik!F27*1000</f>
        <v>120000</v>
      </c>
      <c r="L24" t="str">
        <f t="shared" si="5"/>
        <v>&lt;/d:WagesAndSalaries&gt;</v>
      </c>
      <c r="P24" s="106" t="str">
        <f t="shared" si="0"/>
        <v>&lt;d:WagesAndSalaries contextRef="c10" decimals="-3" unitRef="u1"&gt;120000&lt;/d:WagesAndSalaries&gt;</v>
      </c>
    </row>
    <row r="25" spans="1:16" x14ac:dyDescent="0.25">
      <c r="A25" t="s">
        <v>177</v>
      </c>
      <c r="B25" s="105">
        <v>13</v>
      </c>
      <c r="C25">
        <v>17</v>
      </c>
      <c r="D25" s="109" t="s">
        <v>178</v>
      </c>
      <c r="E25">
        <f t="shared" si="6"/>
        <v>1</v>
      </c>
      <c r="F25">
        <f t="shared" si="1"/>
        <v>76</v>
      </c>
      <c r="G25">
        <f t="shared" si="2"/>
        <v>83</v>
      </c>
      <c r="H25">
        <f t="shared" si="3"/>
        <v>115</v>
      </c>
      <c r="J25" t="str">
        <f t="shared" si="4"/>
        <v>&lt;d:PostemploymentBenefitExpense contextRef="c10" decimals="-3" unitRef="u1"&gt;</v>
      </c>
      <c r="K25" s="107">
        <f>Regnskabsstatistik!F28*1000</f>
        <v>130000</v>
      </c>
      <c r="L25" t="str">
        <f t="shared" si="5"/>
        <v>&lt;/d:PostemploymentBenefitExpense&gt;</v>
      </c>
      <c r="P25" s="106" t="str">
        <f t="shared" si="0"/>
        <v>&lt;d:PostemploymentBenefitExpense contextRef="c10" decimals="-3" unitRef="u1"&gt;130000&lt;/d:PostemploymentBenefitExpense&gt;</v>
      </c>
    </row>
    <row r="26" spans="1:16" x14ac:dyDescent="0.25">
      <c r="A26" t="s">
        <v>179</v>
      </c>
      <c r="B26" s="105">
        <v>14</v>
      </c>
      <c r="C26">
        <v>18</v>
      </c>
      <c r="D26" s="109" t="s">
        <v>180</v>
      </c>
      <c r="E26">
        <f t="shared" si="6"/>
        <v>1</v>
      </c>
      <c r="F26">
        <f t="shared" si="1"/>
        <v>75</v>
      </c>
      <c r="G26">
        <f t="shared" si="2"/>
        <v>82</v>
      </c>
      <c r="H26">
        <f t="shared" si="3"/>
        <v>113</v>
      </c>
      <c r="J26" t="str">
        <f t="shared" si="4"/>
        <v>&lt;d:SocialSecurityContributions contextRef="c10" decimals="-3" unitRef="u1"&gt;</v>
      </c>
      <c r="K26" s="107">
        <f>Regnskabsstatistik!F29*1000</f>
        <v>140000</v>
      </c>
      <c r="L26" t="str">
        <f t="shared" si="5"/>
        <v>&lt;/d:SocialSecurityContributions&gt;</v>
      </c>
      <c r="P26" s="106" t="str">
        <f t="shared" si="0"/>
        <v>&lt;d:SocialSecurityContributions contextRef="c10" decimals="-3" unitRef="u1"&gt;140000&lt;/d:SocialSecurityContributions&gt;</v>
      </c>
    </row>
    <row r="27" spans="1:16" x14ac:dyDescent="0.25">
      <c r="A27" t="s">
        <v>181</v>
      </c>
      <c r="B27" s="105">
        <v>15</v>
      </c>
      <c r="C27">
        <v>19</v>
      </c>
      <c r="D27" s="109" t="s">
        <v>182</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7">
        <f>Regnskabsstatistik!F30*1000</f>
        <v>150000</v>
      </c>
      <c r="L27" t="str">
        <f t="shared" si="5"/>
        <v>&lt;/e:DepreciationAmortisationExpenseOfPropertyPlantAndEquipmentAndIntangibleAssetsRecognisedInProfitOrLoss&gt;</v>
      </c>
      <c r="P27" s="106" t="str">
        <f t="shared" si="0"/>
        <v>&lt;e:DepreciationAmortisationExpenseOfPropertyPlantAndEquipmentAndIntangibleAssetsRecognisedInProfitOrLoss contextRef="c10" decimals="-3" unitRef="u1"&gt;150000&lt;/e:DepreciationAmortisationExpenseOfPropertyPlantAndEquipmentAndIntangibleAssetsRecognisedInProfitOrLoss&gt;</v>
      </c>
    </row>
    <row r="28" spans="1:16" x14ac:dyDescent="0.25">
      <c r="A28" t="s">
        <v>183</v>
      </c>
      <c r="B28" s="105">
        <v>16</v>
      </c>
      <c r="C28">
        <v>20</v>
      </c>
      <c r="D28" s="109" t="s">
        <v>184</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7">
        <f>Regnskabsstatistik!F31*1000</f>
        <v>160000</v>
      </c>
      <c r="L28" t="str">
        <f t="shared" si="5"/>
        <v>&lt;/e:ImpairmentLossesOfPropertyPlantAndEquipmentAndIntangibleAssetsRecognisedInProfitOrLoss&gt;</v>
      </c>
      <c r="P28" s="106" t="str">
        <f t="shared" si="0"/>
        <v>&lt;e:ImpairmentLossesOfPropertyPlantAndEquipmentAndIntangibleAssetsRecognisedInProfitOrLoss contextRef="c10" decimals="-3" unitRef="u1"&gt;160000&lt;/e:ImpairmentLossesOfPropertyPlantAndEquipmentAndIntangibleAssetsRecognisedInProfitOrLoss&gt;</v>
      </c>
    </row>
    <row r="29" spans="1:16" x14ac:dyDescent="0.25">
      <c r="A29" t="s">
        <v>185</v>
      </c>
      <c r="B29" s="105">
        <v>17</v>
      </c>
      <c r="C29">
        <v>21</v>
      </c>
      <c r="D29" s="109" t="s">
        <v>186</v>
      </c>
      <c r="E29">
        <f t="shared" si="6"/>
        <v>1</v>
      </c>
      <c r="F29">
        <f t="shared" si="1"/>
        <v>104</v>
      </c>
      <c r="G29">
        <f t="shared" si="2"/>
        <v>111</v>
      </c>
      <c r="H29">
        <f t="shared" si="3"/>
        <v>171</v>
      </c>
      <c r="J29" t="str">
        <f t="shared" si="4"/>
        <v>&lt;d:WritedownsOfCurrentAssetsOtherThanCurrentFinancialAssets contextRef="c10" decimals="-3" unitRef="u1"&gt;</v>
      </c>
      <c r="K29" s="107">
        <f>Regnskabsstatistik!F32*1000</f>
        <v>170000</v>
      </c>
      <c r="L29" t="str">
        <f t="shared" si="5"/>
        <v>&lt;/d:WritedownsOfCurrentAssetsOtherThanCurrentFinancialAssets&gt;</v>
      </c>
      <c r="P29" s="106" t="str">
        <f t="shared" si="0"/>
        <v>&lt;d:WritedownsOfCurrentAssetsOtherThanCurrentFinancialAssets contextRef="c10" decimals="-3" unitRef="u1"&gt;170000&lt;/d:WritedownsOfCurrentAssetsOtherThanCurrentFinancialAssets&gt;</v>
      </c>
    </row>
    <row r="30" spans="1:16" x14ac:dyDescent="0.25">
      <c r="A30" t="s">
        <v>187</v>
      </c>
      <c r="B30" s="105">
        <v>18</v>
      </c>
      <c r="C30">
        <v>22</v>
      </c>
      <c r="D30" s="109" t="s">
        <v>188</v>
      </c>
      <c r="E30">
        <f t="shared" si="6"/>
        <v>1</v>
      </c>
      <c r="F30">
        <f t="shared" si="1"/>
        <v>85</v>
      </c>
      <c r="G30">
        <f t="shared" si="2"/>
        <v>94</v>
      </c>
      <c r="H30">
        <f t="shared" si="3"/>
        <v>135</v>
      </c>
      <c r="J30" t="str">
        <f t="shared" si="4"/>
        <v>&lt;e:OtherOperatingChargesOfNontradingType contextRef="c10" decimals="-3" unitRef="u1"&gt;</v>
      </c>
      <c r="K30" s="107">
        <f>Regnskabsstatistik!F33*1000</f>
        <v>180000</v>
      </c>
      <c r="L30" t="str">
        <f t="shared" si="5"/>
        <v>&lt;/e:OtherOperatingChargesOfNontradingType&gt;</v>
      </c>
      <c r="P30" s="106" t="str">
        <f t="shared" si="0"/>
        <v>&lt;e:OtherOperatingChargesOfNontradingType contextRef="c10" decimals="-3" unitRef="u1"&gt;180000&lt;/e:OtherOperatingChargesOfNontradingType&gt;</v>
      </c>
    </row>
    <row r="31" spans="1:16" x14ac:dyDescent="0.25">
      <c r="A31" t="s">
        <v>189</v>
      </c>
      <c r="B31" s="105">
        <v>19</v>
      </c>
      <c r="C31">
        <v>23</v>
      </c>
      <c r="D31" s="109" t="s">
        <v>190</v>
      </c>
      <c r="E31">
        <f t="shared" si="6"/>
        <v>1</v>
      </c>
      <c r="F31">
        <f t="shared" si="1"/>
        <v>94</v>
      </c>
      <c r="G31">
        <f t="shared" si="2"/>
        <v>103</v>
      </c>
      <c r="H31">
        <f t="shared" si="3"/>
        <v>153</v>
      </c>
      <c r="J31" t="str">
        <f t="shared" si="4"/>
        <v>&lt;e:ProfitLossBeforeFinancialAndExtraordinaryItems contextRef="c10" decimals="-3" unitRef="u1"&gt;</v>
      </c>
      <c r="K31" s="107">
        <f>Regnskabsstatistik!F34*1000</f>
        <v>190000</v>
      </c>
      <c r="L31" t="str">
        <f t="shared" si="5"/>
        <v>&lt;/e:ProfitLossBeforeFinancialAndExtraordinaryItems&gt;</v>
      </c>
      <c r="P31" s="106" t="str">
        <f t="shared" si="0"/>
        <v>&lt;e:ProfitLossBeforeFinancialAndExtraordinaryItems contextRef="c10" decimals="-3" unitRef="u1"&gt;190000&lt;/e:ProfitLossBeforeFinancialAndExtraordinaryItems&gt;</v>
      </c>
    </row>
    <row r="32" spans="1:16" x14ac:dyDescent="0.25">
      <c r="A32" t="s">
        <v>191</v>
      </c>
      <c r="B32" s="105">
        <v>20</v>
      </c>
      <c r="C32">
        <v>24</v>
      </c>
      <c r="D32" s="109" t="s">
        <v>192</v>
      </c>
      <c r="E32">
        <f t="shared" si="6"/>
        <v>1</v>
      </c>
      <c r="F32">
        <f t="shared" si="1"/>
        <v>80</v>
      </c>
      <c r="G32">
        <f t="shared" si="2"/>
        <v>87</v>
      </c>
      <c r="H32">
        <f t="shared" si="3"/>
        <v>123</v>
      </c>
      <c r="J32" t="str">
        <f t="shared" si="4"/>
        <v>&lt;e:IncomeFromParticipatingInterests contextRef="c10" decimals="-3" unitRef="u1"&gt;</v>
      </c>
      <c r="K32" s="107">
        <f>Regnskabsstatistik!F36*1000</f>
        <v>200000</v>
      </c>
      <c r="L32" t="str">
        <f t="shared" si="5"/>
        <v>&lt;/e:IncomeFromParticipatingInterests&gt;</v>
      </c>
      <c r="P32" s="106" t="str">
        <f t="shared" si="0"/>
        <v>&lt;e:IncomeFromParticipatingInterests contextRef="c10" decimals="-3" unitRef="u1"&gt;200000&lt;/e:IncomeFromParticipatingInterests&gt;</v>
      </c>
    </row>
    <row r="33" spans="1:16" x14ac:dyDescent="0.25">
      <c r="A33" t="s">
        <v>193</v>
      </c>
      <c r="B33" s="105">
        <v>21</v>
      </c>
      <c r="C33">
        <v>25</v>
      </c>
      <c r="D33" s="109" t="s">
        <v>194</v>
      </c>
      <c r="E33">
        <f t="shared" si="6"/>
        <v>1</v>
      </c>
      <c r="F33">
        <f t="shared" si="1"/>
        <v>107</v>
      </c>
      <c r="G33">
        <f t="shared" si="2"/>
        <v>113</v>
      </c>
      <c r="H33">
        <f t="shared" si="3"/>
        <v>176</v>
      </c>
      <c r="J33" t="str">
        <f t="shared" si="4"/>
        <v>&lt;e:InterestReceivedOnNoncurrentFinancialAssetsAndCurrentAssets contextRef="c10" decimals="-3" unitRef="u1"&gt;</v>
      </c>
      <c r="K33" s="107">
        <f>Regnskabsstatistik!F37*1000</f>
        <v>210000</v>
      </c>
      <c r="L33" t="str">
        <f t="shared" si="5"/>
        <v>&lt;/e:InterestReceivedOnNoncurrentFinancialAssetsAndCurrentAssets&gt;</v>
      </c>
      <c r="P33" s="106" t="str">
        <f t="shared" si="0"/>
        <v>&lt;e:InterestReceivedOnNoncurrentFinancialAssetsAndCurrentAssets contextRef="c10" decimals="-3" unitRef="u1"&gt;210000&lt;/e:InterestReceivedOnNoncurrentFinancialAssetsAndCurrentAssets&gt;</v>
      </c>
    </row>
    <row r="34" spans="1:16" x14ac:dyDescent="0.25">
      <c r="A34" t="s">
        <v>195</v>
      </c>
      <c r="B34" s="105">
        <v>22</v>
      </c>
      <c r="C34">
        <v>26</v>
      </c>
      <c r="D34" s="109" t="s">
        <v>196</v>
      </c>
      <c r="E34">
        <f t="shared" si="6"/>
        <v>1</v>
      </c>
      <c r="F34">
        <f t="shared" si="1"/>
        <v>75</v>
      </c>
      <c r="G34">
        <f t="shared" si="2"/>
        <v>82</v>
      </c>
      <c r="H34">
        <f t="shared" si="3"/>
        <v>113</v>
      </c>
      <c r="J34" t="str">
        <f t="shared" si="4"/>
        <v>&lt;d:ImpairmentOfFinancialAssets contextRef="c10" decimals="-3" unitRef="u1"&gt;</v>
      </c>
      <c r="K34" s="107">
        <f>Regnskabsstatistik!F38*1000</f>
        <v>220000</v>
      </c>
      <c r="L34" t="str">
        <f t="shared" si="5"/>
        <v>&lt;/d:ImpairmentOfFinancialAssets&gt;</v>
      </c>
      <c r="P34" s="106" t="str">
        <f t="shared" si="0"/>
        <v>&lt;d:ImpairmentOfFinancialAssets contextRef="c10" decimals="-3" unitRef="u1"&gt;220000&lt;/d:ImpairmentOfFinancialAssets&gt;</v>
      </c>
    </row>
    <row r="35" spans="1:16" x14ac:dyDescent="0.25">
      <c r="A35" t="s">
        <v>197</v>
      </c>
      <c r="B35" s="105">
        <v>23</v>
      </c>
      <c r="C35">
        <v>27</v>
      </c>
      <c r="D35" s="109" t="s">
        <v>198</v>
      </c>
      <c r="E35">
        <f t="shared" si="6"/>
        <v>1</v>
      </c>
      <c r="F35">
        <f t="shared" si="1"/>
        <v>80</v>
      </c>
      <c r="G35">
        <f t="shared" si="2"/>
        <v>87</v>
      </c>
      <c r="H35">
        <f t="shared" si="3"/>
        <v>123</v>
      </c>
      <c r="J35" t="str">
        <f t="shared" si="4"/>
        <v>&lt;e:InterestPayableAndSimilarCharges contextRef="c10" decimals="-3" unitRef="u1"&gt;</v>
      </c>
      <c r="K35" s="107">
        <f>Regnskabsstatistik!F39*1000</f>
        <v>230000</v>
      </c>
      <c r="L35" t="str">
        <f t="shared" si="5"/>
        <v>&lt;/e:InterestPayableAndSimilarCharges&gt;</v>
      </c>
      <c r="P35" s="106" t="str">
        <f t="shared" ref="P35:P66" si="7">+J35&amp;K35&amp;L35</f>
        <v>&lt;e:InterestPayableAndSimilarCharges contextRef="c10" decimals="-3" unitRef="u1"&gt;230000&lt;/e:InterestPayableAndSimilarCharges&gt;</v>
      </c>
    </row>
    <row r="36" spans="1:16" x14ac:dyDescent="0.25">
      <c r="A36" t="s">
        <v>199</v>
      </c>
      <c r="B36" s="105">
        <v>24</v>
      </c>
      <c r="C36">
        <v>28</v>
      </c>
      <c r="D36" s="109" t="s">
        <v>200</v>
      </c>
      <c r="E36">
        <f t="shared" si="6"/>
        <v>1</v>
      </c>
      <c r="F36">
        <f t="shared" si="1"/>
        <v>89</v>
      </c>
      <c r="G36">
        <f t="shared" si="2"/>
        <v>97</v>
      </c>
      <c r="H36">
        <f t="shared" si="3"/>
        <v>142</v>
      </c>
      <c r="J36" t="str">
        <f t="shared" si="4"/>
        <v>&lt;d:ProfitLossFromOrdinaryActivitiesBeforeTax contextRef="c10" decimals="-3" unitRef="u1"&gt;</v>
      </c>
      <c r="K36" s="107">
        <f>Regnskabsstatistik!F40*1000</f>
        <v>240000</v>
      </c>
      <c r="L36" t="str">
        <f t="shared" si="5"/>
        <v>&lt;/d:ProfitLossFromOrdinaryActivitiesBeforeTax&gt;</v>
      </c>
      <c r="P36" s="106" t="str">
        <f t="shared" si="7"/>
        <v>&lt;d:ProfitLossFromOrdinaryActivitiesBeforeTax contextRef="c10" decimals="-3" unitRef="u1"&gt;240000&lt;/d:ProfitLossFromOrdinaryActivitiesBeforeTax&gt;</v>
      </c>
    </row>
    <row r="37" spans="1:16" x14ac:dyDescent="0.25">
      <c r="A37" t="s">
        <v>201</v>
      </c>
      <c r="B37" s="105">
        <v>25</v>
      </c>
      <c r="C37">
        <v>29</v>
      </c>
      <c r="D37" s="109" t="s">
        <v>202</v>
      </c>
      <c r="E37">
        <f t="shared" si="6"/>
        <v>1</v>
      </c>
      <c r="F37">
        <f t="shared" si="1"/>
        <v>58</v>
      </c>
      <c r="G37">
        <f t="shared" si="2"/>
        <v>65</v>
      </c>
      <c r="H37">
        <f t="shared" si="3"/>
        <v>79</v>
      </c>
      <c r="J37" t="str">
        <f t="shared" si="4"/>
        <v>&lt;d:TaxExpense contextRef="c10" decimals="-3" unitRef="u1"&gt;</v>
      </c>
      <c r="K37" s="107">
        <f>Regnskabsstatistik!F42*1000</f>
        <v>250000</v>
      </c>
      <c r="L37" t="str">
        <f t="shared" si="5"/>
        <v>&lt;/d:TaxExpense&gt;</v>
      </c>
      <c r="P37" s="106" t="str">
        <f t="shared" si="7"/>
        <v>&lt;d:TaxExpense contextRef="c10" decimals="-3" unitRef="u1"&gt;250000&lt;/d:TaxExpense&gt;</v>
      </c>
    </row>
    <row r="38" spans="1:16" x14ac:dyDescent="0.25">
      <c r="A38" t="s">
        <v>203</v>
      </c>
      <c r="B38" s="105">
        <v>26</v>
      </c>
      <c r="C38">
        <v>30</v>
      </c>
      <c r="D38" s="109" t="s">
        <v>204</v>
      </c>
      <c r="E38">
        <f t="shared" si="6"/>
        <v>1</v>
      </c>
      <c r="F38">
        <f t="shared" si="1"/>
        <v>58</v>
      </c>
      <c r="G38">
        <f t="shared" si="2"/>
        <v>66</v>
      </c>
      <c r="H38">
        <f t="shared" si="3"/>
        <v>80</v>
      </c>
      <c r="J38" t="str">
        <f t="shared" si="4"/>
        <v>&lt;d:ProfitLoss contextRef="c10" decimals="-3" unitRef="u1"&gt;</v>
      </c>
      <c r="K38" s="107">
        <f>Regnskabsstatistik!F44*1000</f>
        <v>260000</v>
      </c>
      <c r="L38" t="str">
        <f t="shared" si="5"/>
        <v>&lt;/d:ProfitLoss&gt;</v>
      </c>
      <c r="P38" s="106" t="str">
        <f t="shared" si="7"/>
        <v>&lt;d:ProfitLoss contextRef="c10" decimals="-3" unitRef="u1"&gt;260000&lt;/d:ProfitLoss&gt;</v>
      </c>
    </row>
    <row r="39" spans="1:16" x14ac:dyDescent="0.25">
      <c r="A39" t="s">
        <v>205</v>
      </c>
      <c r="B39" s="105">
        <v>27</v>
      </c>
      <c r="C39">
        <v>31</v>
      </c>
      <c r="D39" s="109" t="s">
        <v>206</v>
      </c>
      <c r="E39">
        <f t="shared" si="6"/>
        <v>1</v>
      </c>
      <c r="F39">
        <f t="shared" si="1"/>
        <v>75</v>
      </c>
      <c r="G39">
        <f t="shared" si="2"/>
        <v>77</v>
      </c>
      <c r="H39">
        <f t="shared" si="3"/>
        <v>108</v>
      </c>
      <c r="J39" t="str">
        <f t="shared" si="4"/>
        <v>&lt;e:ProfitRetainedLossSustained contextRef="c10" decimals="-3" unitRef="u1"&gt;</v>
      </c>
      <c r="K39" s="107">
        <f>Regnskabsstatistik!F47*1000</f>
        <v>270000</v>
      </c>
      <c r="L39" t="str">
        <f t="shared" si="5"/>
        <v>&lt;/e:ProfitRetainedLossSustained&gt;</v>
      </c>
      <c r="P39" s="106" t="str">
        <f t="shared" si="7"/>
        <v>&lt;e:ProfitRetainedLossSustained contextRef="c10" decimals="-3" unitRef="u1"&gt;270000&lt;/e:ProfitRetainedLossSustained&gt;</v>
      </c>
    </row>
    <row r="40" spans="1:16" x14ac:dyDescent="0.25">
      <c r="A40" t="s">
        <v>207</v>
      </c>
      <c r="B40" s="105">
        <v>28</v>
      </c>
      <c r="C40">
        <v>32</v>
      </c>
      <c r="D40" s="109" t="s">
        <v>208</v>
      </c>
      <c r="E40">
        <f t="shared" si="6"/>
        <v>1</v>
      </c>
      <c r="F40">
        <f t="shared" si="1"/>
        <v>97</v>
      </c>
      <c r="G40">
        <f t="shared" si="2"/>
        <v>99</v>
      </c>
      <c r="H40">
        <f t="shared" si="3"/>
        <v>152</v>
      </c>
      <c r="J40" t="str">
        <f t="shared" si="4"/>
        <v>&lt;e:DividendsToShareholdersAndSimilarPaymentsToOwners contextRef="c10" decimals="-3" unitRef="u1"&gt;</v>
      </c>
      <c r="K40" s="107">
        <f>Regnskabsstatistik!F48*1000</f>
        <v>280000</v>
      </c>
      <c r="L40" t="str">
        <f t="shared" si="5"/>
        <v>&lt;/e:DividendsToShareholdersAndSimilarPaymentsToOwners&gt;</v>
      </c>
      <c r="P40" s="106" t="str">
        <f t="shared" si="7"/>
        <v>&lt;e:DividendsToShareholdersAndSimilarPaymentsToOwners contextRef="c10" decimals="-3" unitRef="u1"&gt;280000&lt;/e:DividendsToShareholdersAndSimilarPaymentsToOwners&gt;</v>
      </c>
    </row>
    <row r="41" spans="1:16" x14ac:dyDescent="0.25">
      <c r="A41" t="s">
        <v>209</v>
      </c>
      <c r="B41" s="105">
        <v>55</v>
      </c>
      <c r="C41">
        <v>68</v>
      </c>
      <c r="D41" s="109" t="s">
        <v>210</v>
      </c>
      <c r="E41">
        <f t="shared" si="6"/>
        <v>1</v>
      </c>
      <c r="F41">
        <f t="shared" si="1"/>
        <v>54</v>
      </c>
      <c r="G41">
        <f t="shared" si="2"/>
        <v>63</v>
      </c>
      <c r="H41">
        <f t="shared" si="3"/>
        <v>73</v>
      </c>
      <c r="J41" t="str">
        <f t="shared" si="4"/>
        <v>&lt;d:Equity contextRef="c12" decimals="-3" unitRef="u1"&gt;</v>
      </c>
      <c r="K41" s="107">
        <f>Regnskabsstatistik!F57*1000</f>
        <v>550000</v>
      </c>
      <c r="L41" t="str">
        <f t="shared" si="5"/>
        <v>&lt;/d:Equity&gt;</v>
      </c>
      <c r="P41" s="106" t="str">
        <f t="shared" si="7"/>
        <v>&lt;d:Equity contextRef="c12" decimals="-3" unitRef="u1"&gt;550000&lt;/d:Equity&gt;</v>
      </c>
    </row>
    <row r="42" spans="1:16" x14ac:dyDescent="0.25">
      <c r="A42" t="s">
        <v>211</v>
      </c>
      <c r="B42" s="105">
        <v>61</v>
      </c>
      <c r="C42">
        <v>74</v>
      </c>
      <c r="D42" s="109" t="s">
        <v>212</v>
      </c>
      <c r="E42">
        <f t="shared" si="6"/>
        <v>1</v>
      </c>
      <c r="F42">
        <f t="shared" si="1"/>
        <v>68</v>
      </c>
      <c r="G42">
        <f t="shared" si="2"/>
        <v>78</v>
      </c>
      <c r="H42">
        <f t="shared" si="3"/>
        <v>102</v>
      </c>
      <c r="J42" t="str">
        <f t="shared" si="4"/>
        <v>&lt;d:LiabilitiesAndEquity contextRef="c12" decimals="-3" unitRef="u1"&gt;</v>
      </c>
      <c r="K42" s="107">
        <f>Regnskabsstatistik!F59*1000</f>
        <v>610000</v>
      </c>
      <c r="L42" t="str">
        <f t="shared" si="5"/>
        <v>&lt;/d:LiabilitiesAndEquity&gt;</v>
      </c>
      <c r="P42" s="106" t="str">
        <f t="shared" si="7"/>
        <v>&lt;d:LiabilitiesAndEquity contextRef="c12" decimals="-3" unitRef="u1"&gt;610000&lt;/d:LiabilitiesAndEquity&gt;</v>
      </c>
    </row>
    <row r="43" spans="1:16" x14ac:dyDescent="0.25">
      <c r="A43" t="s">
        <v>213</v>
      </c>
      <c r="B43" s="105">
        <v>62</v>
      </c>
      <c r="C43">
        <v>75</v>
      </c>
      <c r="D43" s="109" t="s">
        <v>214</v>
      </c>
      <c r="E43">
        <f t="shared" si="6"/>
        <v>1</v>
      </c>
      <c r="F43">
        <f t="shared" si="1"/>
        <v>86</v>
      </c>
      <c r="G43">
        <f t="shared" si="2"/>
        <v>96</v>
      </c>
      <c r="H43">
        <f t="shared" si="3"/>
        <v>138</v>
      </c>
      <c r="J43" t="str">
        <f t="shared" si="4"/>
        <v>&lt;e:IncreaseInCompletedDevelopmentProjects contextRef="c10" decimals="-3" unitRef="u1"&gt;</v>
      </c>
      <c r="K43" s="107">
        <f>Regnskabsstatistik!F74*1000</f>
        <v>620000</v>
      </c>
      <c r="L43" t="str">
        <f t="shared" si="5"/>
        <v>&lt;/e:IncreaseInCompletedDevelopmentProjects&gt;</v>
      </c>
      <c r="P43" s="106" t="str">
        <f t="shared" si="7"/>
        <v>&lt;e:IncreaseInCompletedDevelopmentProjects contextRef="c10" decimals="-3" unitRef="u1"&gt;620000&lt;/e:IncreaseInCompletedDevelopmentProjects&gt;</v>
      </c>
    </row>
    <row r="44" spans="1:16" x14ac:dyDescent="0.25">
      <c r="A44" t="s">
        <v>215</v>
      </c>
      <c r="B44" s="105">
        <v>63</v>
      </c>
      <c r="C44">
        <v>76</v>
      </c>
      <c r="D44" s="109" t="s">
        <v>216</v>
      </c>
      <c r="E44">
        <f t="shared" si="6"/>
        <v>1</v>
      </c>
      <c r="F44">
        <f t="shared" si="1"/>
        <v>113</v>
      </c>
      <c r="G44">
        <f t="shared" si="2"/>
        <v>123</v>
      </c>
      <c r="H44">
        <f t="shared" si="3"/>
        <v>192</v>
      </c>
      <c r="J44" t="str">
        <f t="shared" si="4"/>
        <v>&lt;e:AcquiredConcessionsPatentsLicencesTrademarksAndOtherSimilarRights contextRef="c10" decimals="-3" unitRef="u1"&gt;</v>
      </c>
      <c r="K44" s="107">
        <f>Regnskabsstatistik!F75*1000</f>
        <v>630000</v>
      </c>
      <c r="L44" t="str">
        <f t="shared" si="5"/>
        <v>&lt;/e:AcquiredConcessionsPatentsLicencesTrademarksAndOtherSimilarRights&gt;</v>
      </c>
      <c r="P44" s="106" t="str">
        <f t="shared" si="7"/>
        <v>&lt;e:AcquiredConcessionsPatentsLicencesTrademarksAndOtherSimilarRights contextRef="c10" decimals="-3" unitRef="u1"&gt;630000&lt;/e:AcquiredConcessionsPatentsLicencesTrademarksAndOtherSimilarRights&gt;</v>
      </c>
    </row>
    <row r="45" spans="1:16" x14ac:dyDescent="0.25">
      <c r="A45" t="s">
        <v>217</v>
      </c>
      <c r="B45" s="105">
        <v>64</v>
      </c>
      <c r="C45">
        <v>77</v>
      </c>
      <c r="D45" s="109" t="s">
        <v>218</v>
      </c>
      <c r="E45">
        <f t="shared" si="6"/>
        <v>1</v>
      </c>
      <c r="F45">
        <f t="shared" si="1"/>
        <v>66</v>
      </c>
      <c r="G45">
        <f t="shared" si="2"/>
        <v>75</v>
      </c>
      <c r="H45">
        <f t="shared" si="3"/>
        <v>97</v>
      </c>
      <c r="J45" t="str">
        <f t="shared" si="4"/>
        <v>&lt;e:PurchaseOfSoftware contextRef="c10" decimals="-3" unitRef="u1"&gt;</v>
      </c>
      <c r="K45" s="107">
        <f>Regnskabsstatistik!F76*1000</f>
        <v>640000</v>
      </c>
      <c r="L45" t="str">
        <f t="shared" si="5"/>
        <v>&lt;/e:PurchaseOfSoftware&gt;</v>
      </c>
      <c r="P45" s="106" t="str">
        <f t="shared" si="7"/>
        <v>&lt;e:PurchaseOfSoftware contextRef="c10" decimals="-3" unitRef="u1"&gt;640000&lt;/e:PurchaseOfSoftware&gt;</v>
      </c>
    </row>
    <row r="46" spans="1:16" x14ac:dyDescent="0.25">
      <c r="A46" t="s">
        <v>219</v>
      </c>
      <c r="B46" s="105">
        <v>65</v>
      </c>
      <c r="C46">
        <v>78</v>
      </c>
      <c r="D46" s="109" t="s">
        <v>220</v>
      </c>
      <c r="E46">
        <f t="shared" si="6"/>
        <v>1</v>
      </c>
      <c r="F46">
        <f t="shared" si="1"/>
        <v>66</v>
      </c>
      <c r="G46">
        <f t="shared" si="2"/>
        <v>74</v>
      </c>
      <c r="H46">
        <f t="shared" si="3"/>
        <v>96</v>
      </c>
      <c r="J46" t="str">
        <f t="shared" si="4"/>
        <v>&lt;e:PurchaseOfGoodwill contextRef="c10" decimals="-3" unitRef="u1"&gt;</v>
      </c>
      <c r="K46" s="107">
        <f>Regnskabsstatistik!F77*1000</f>
        <v>650000</v>
      </c>
      <c r="L46" t="str">
        <f t="shared" si="5"/>
        <v>&lt;/e:PurchaseOfGoodwill&gt;</v>
      </c>
      <c r="P46" s="106" t="str">
        <f t="shared" si="7"/>
        <v>&lt;e:PurchaseOfGoodwill contextRef="c10" decimals="-3" unitRef="u1"&gt;650000&lt;/e:PurchaseOfGoodwill&gt;</v>
      </c>
    </row>
    <row r="47" spans="1:16" x14ac:dyDescent="0.25">
      <c r="A47" t="s">
        <v>221</v>
      </c>
      <c r="B47" s="105">
        <v>66</v>
      </c>
      <c r="C47">
        <v>79</v>
      </c>
      <c r="D47" s="109" t="s">
        <v>222</v>
      </c>
      <c r="E47">
        <f t="shared" si="6"/>
        <v>1</v>
      </c>
      <c r="F47">
        <f t="shared" si="1"/>
        <v>74</v>
      </c>
      <c r="G47">
        <f t="shared" si="2"/>
        <v>82</v>
      </c>
      <c r="H47">
        <f t="shared" si="3"/>
        <v>112</v>
      </c>
      <c r="J47" t="str">
        <f t="shared" si="4"/>
        <v>&lt;e:IntangibleAssetsInProgress contextRef="c10" decimals="-3" unitRef="u1"&gt;</v>
      </c>
      <c r="K47" s="107">
        <f>Regnskabsstatistik!F78*1000</f>
        <v>660000</v>
      </c>
      <c r="L47" t="str">
        <f t="shared" si="5"/>
        <v>&lt;/e:IntangibleAssetsInProgress&gt;</v>
      </c>
      <c r="P47" s="106" t="str">
        <f t="shared" si="7"/>
        <v>&lt;e:IntangibleAssetsInProgress contextRef="c10" decimals="-3" unitRef="u1"&gt;660000&lt;/e:IntangibleAssetsInProgress&gt;</v>
      </c>
    </row>
    <row r="48" spans="1:16" x14ac:dyDescent="0.25">
      <c r="A48" t="s">
        <v>223</v>
      </c>
      <c r="B48" s="105">
        <v>67</v>
      </c>
      <c r="C48">
        <v>80</v>
      </c>
      <c r="D48" s="109" t="s">
        <v>224</v>
      </c>
      <c r="E48">
        <f t="shared" si="6"/>
        <v>1</v>
      </c>
      <c r="F48">
        <f t="shared" si="1"/>
        <v>75</v>
      </c>
      <c r="G48">
        <f t="shared" si="2"/>
        <v>84</v>
      </c>
      <c r="H48">
        <f t="shared" si="3"/>
        <v>115</v>
      </c>
      <c r="J48" t="str">
        <f t="shared" si="4"/>
        <v>&lt;d:AdditionsToIntangibleAssets contextRef="c10" decimals="-3" unitRef="u1"&gt;</v>
      </c>
      <c r="K48" s="107">
        <f>Regnskabsstatistik!F79*1000</f>
        <v>670000</v>
      </c>
      <c r="L48" t="str">
        <f t="shared" si="5"/>
        <v>&lt;/d:AdditionsToIntangibleAssets&gt;</v>
      </c>
      <c r="P48" s="106" t="str">
        <f t="shared" si="7"/>
        <v>&lt;d:AdditionsToIntangibleAssets contextRef="c10" decimals="-3" unitRef="u1"&gt;670000&lt;/d:AdditionsToIntangibleAssets&gt;</v>
      </c>
    </row>
    <row r="49" spans="1:16" x14ac:dyDescent="0.25">
      <c r="A49" t="s">
        <v>225</v>
      </c>
      <c r="B49" s="105">
        <v>68</v>
      </c>
      <c r="C49">
        <v>81</v>
      </c>
      <c r="D49" s="109" t="s">
        <v>226</v>
      </c>
      <c r="E49">
        <f t="shared" si="6"/>
        <v>1</v>
      </c>
      <c r="F49">
        <f t="shared" si="1"/>
        <v>80</v>
      </c>
      <c r="G49">
        <f t="shared" si="2"/>
        <v>87</v>
      </c>
      <c r="H49">
        <f t="shared" si="3"/>
        <v>123</v>
      </c>
      <c r="J49" t="str">
        <f t="shared" si="4"/>
        <v>&lt;e:PurchaseOfBuildingsIncludingLand contextRef="c10" decimals="-3" unitRef="u1"&gt;</v>
      </c>
      <c r="K49" s="107">
        <f>Regnskabsstatistik!F81*1000</f>
        <v>680000</v>
      </c>
      <c r="L49" t="str">
        <f t="shared" si="5"/>
        <v>&lt;/e:PurchaseOfBuildingsIncludingLand&gt;</v>
      </c>
      <c r="P49" s="106" t="str">
        <f t="shared" si="7"/>
        <v>&lt;e:PurchaseOfBuildingsIncludingLand contextRef="c10" decimals="-3" unitRef="u1"&gt;680000&lt;/e:PurchaseOfBuildingsIncludingLand&gt;</v>
      </c>
    </row>
    <row r="50" spans="1:16" x14ac:dyDescent="0.25">
      <c r="A50" t="s">
        <v>227</v>
      </c>
      <c r="B50" s="105">
        <v>69</v>
      </c>
      <c r="C50">
        <v>82</v>
      </c>
      <c r="D50" s="109" t="s">
        <v>228</v>
      </c>
      <c r="E50">
        <f t="shared" si="6"/>
        <v>1</v>
      </c>
      <c r="F50">
        <f t="shared" si="1"/>
        <v>84</v>
      </c>
      <c r="G50">
        <f t="shared" si="2"/>
        <v>94</v>
      </c>
      <c r="H50">
        <f t="shared" si="3"/>
        <v>134</v>
      </c>
      <c r="J50" t="str">
        <f t="shared" si="4"/>
        <v>&lt;e:ConstructionOfBuildingsExcludingLand contextRef="c10" decimals="-3" unitRef="u1"&gt;</v>
      </c>
      <c r="K50" s="107">
        <f>Regnskabsstatistik!F82*1000</f>
        <v>690000</v>
      </c>
      <c r="L50" t="str">
        <f t="shared" si="5"/>
        <v>&lt;/e:ConstructionOfBuildingsExcludingLand&gt;</v>
      </c>
      <c r="P50" s="106" t="str">
        <f t="shared" si="7"/>
        <v>&lt;e:ConstructionOfBuildingsExcludingLand contextRef="c10" decimals="-3" unitRef="u1"&gt;690000&lt;/e:ConstructionOfBuildingsExcludingLand&gt;</v>
      </c>
    </row>
    <row r="51" spans="1:16" x14ac:dyDescent="0.25">
      <c r="A51" t="s">
        <v>229</v>
      </c>
      <c r="B51" s="105">
        <v>70</v>
      </c>
      <c r="C51">
        <v>83</v>
      </c>
      <c r="D51" s="109" t="s">
        <v>230</v>
      </c>
      <c r="E51">
        <f t="shared" si="6"/>
        <v>1</v>
      </c>
      <c r="F51">
        <f t="shared" si="1"/>
        <v>74</v>
      </c>
      <c r="G51">
        <f t="shared" si="2"/>
        <v>84</v>
      </c>
      <c r="H51">
        <f t="shared" si="3"/>
        <v>114</v>
      </c>
      <c r="J51" t="str">
        <f t="shared" si="4"/>
        <v>&lt;e:PurchaseOfLandNotBuiltUpon contextRef="c10" decimals="-3" unitRef="u1"&gt;</v>
      </c>
      <c r="K51" s="107">
        <f>Regnskabsstatistik!F83*1000</f>
        <v>700000</v>
      </c>
      <c r="L51" t="str">
        <f t="shared" si="5"/>
        <v>&lt;/e:PurchaseOfLandNotBuiltUpon&gt;</v>
      </c>
      <c r="P51" s="106" t="str">
        <f t="shared" si="7"/>
        <v>&lt;e:PurchaseOfLandNotBuiltUpon contextRef="c10" decimals="-3" unitRef="u1"&gt;700000&lt;/e:PurchaseOfLandNotBuiltUpon&gt;</v>
      </c>
    </row>
    <row r="52" spans="1:16" x14ac:dyDescent="0.25">
      <c r="A52" t="s">
        <v>231</v>
      </c>
      <c r="B52" s="105">
        <v>71</v>
      </c>
      <c r="C52">
        <v>84</v>
      </c>
      <c r="D52" s="109" t="s">
        <v>232</v>
      </c>
      <c r="E52">
        <f t="shared" si="6"/>
        <v>1</v>
      </c>
      <c r="F52">
        <f t="shared" si="1"/>
        <v>101</v>
      </c>
      <c r="G52">
        <f t="shared" si="2"/>
        <v>108</v>
      </c>
      <c r="H52">
        <f t="shared" si="3"/>
        <v>165</v>
      </c>
      <c r="J52" t="str">
        <f t="shared" si="4"/>
        <v>&lt;e:AlterationsAndImprovementsOfBuildingsAndInstallations contextRef="c10" decimals="-3" unitRef="u1"&gt;</v>
      </c>
      <c r="K52" s="107">
        <f>Regnskabsstatistik!F84*1000</f>
        <v>710000</v>
      </c>
      <c r="L52" t="str">
        <f t="shared" si="5"/>
        <v>&lt;/e:AlterationsAndImprovementsOfBuildingsAndInstallations&gt;</v>
      </c>
      <c r="P52" s="106" t="str">
        <f t="shared" si="7"/>
        <v>&lt;e:AlterationsAndImprovementsOfBuildingsAndInstallations contextRef="c10" decimals="-3" unitRef="u1"&gt;710000&lt;/e:AlterationsAndImprovementsOfBuildingsAndInstallations&gt;</v>
      </c>
    </row>
    <row r="53" spans="1:16" x14ac:dyDescent="0.25">
      <c r="A53" t="s">
        <v>233</v>
      </c>
      <c r="B53" s="105">
        <v>72</v>
      </c>
      <c r="C53">
        <v>85</v>
      </c>
      <c r="D53" s="109" t="s">
        <v>234</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7">
        <f>Regnskabsstatistik!F85*1000</f>
        <v>720000</v>
      </c>
      <c r="L53" t="str">
        <f t="shared" si="5"/>
        <v>&lt;/e:ConstructionAlterationAndImprovementOfRoadsHarboursSquaresAndSimilarAndDevelopmentAndImprovementOfLand&gt;</v>
      </c>
      <c r="P53" s="106" t="str">
        <f t="shared" si="7"/>
        <v>&lt;e:ConstructionAlterationAndImprovementOfRoadsHarboursSquaresAndSimilarAndDevelopmentAndImprovementOfLand contextRef="c10" decimals="-3" unitRef="u1"&gt;720000&lt;/e:ConstructionAlterationAndImprovementOfRoadsHarboursSquaresAndSimilarAndDevelopmentAndImprovementOfLand&gt;</v>
      </c>
    </row>
    <row r="54" spans="1:16" x14ac:dyDescent="0.25">
      <c r="A54" t="s">
        <v>235</v>
      </c>
      <c r="B54" s="105">
        <v>73</v>
      </c>
      <c r="C54">
        <v>86</v>
      </c>
      <c r="D54" s="109" t="s">
        <v>236</v>
      </c>
      <c r="E54">
        <f t="shared" si="6"/>
        <v>1</v>
      </c>
      <c r="F54">
        <f t="shared" si="1"/>
        <v>68</v>
      </c>
      <c r="G54">
        <f t="shared" si="2"/>
        <v>74</v>
      </c>
      <c r="H54">
        <f t="shared" si="3"/>
        <v>98</v>
      </c>
      <c r="J54" t="str">
        <f t="shared" si="4"/>
        <v>&lt;e:IncreaseOfRealEstate contextRef="c10" decimals="-3" unitRef="u1"&gt;</v>
      </c>
      <c r="K54" s="107">
        <f>Regnskabsstatistik!F86*1000</f>
        <v>730000</v>
      </c>
      <c r="L54" t="str">
        <f t="shared" si="5"/>
        <v>&lt;/e:IncreaseOfRealEstate&gt;</v>
      </c>
      <c r="P54" s="106" t="str">
        <f t="shared" si="7"/>
        <v>&lt;e:IncreaseOfRealEstate contextRef="c10" decimals="-3" unitRef="u1"&gt;730000&lt;/e:IncreaseOfRealEstate&gt;</v>
      </c>
    </row>
    <row r="55" spans="1:16" x14ac:dyDescent="0.25">
      <c r="A55" t="s">
        <v>237</v>
      </c>
      <c r="B55" s="105">
        <v>74</v>
      </c>
      <c r="C55">
        <v>87</v>
      </c>
      <c r="D55" s="109" t="s">
        <v>238</v>
      </c>
      <c r="E55">
        <f t="shared" si="6"/>
        <v>1</v>
      </c>
      <c r="F55">
        <f t="shared" si="1"/>
        <v>90</v>
      </c>
      <c r="G55">
        <f t="shared" si="2"/>
        <v>97</v>
      </c>
      <c r="H55">
        <f t="shared" si="3"/>
        <v>143</v>
      </c>
      <c r="J55" t="str">
        <f t="shared" si="4"/>
        <v>&lt;e:AdditionsToProductionMachineryAndEquipment contextRef="c10" decimals="-3" unitRef="u1"&gt;</v>
      </c>
      <c r="K55" s="107">
        <f>Regnskabsstatistik!F88*1000</f>
        <v>740000</v>
      </c>
      <c r="L55" t="str">
        <f t="shared" si="5"/>
        <v>&lt;/e:AdditionsToProductionMachineryAndEquipment&gt;</v>
      </c>
      <c r="P55" s="106" t="str">
        <f t="shared" si="7"/>
        <v>&lt;e:AdditionsToProductionMachineryAndEquipment contextRef="c10" decimals="-3" unitRef="u1"&gt;740000&lt;/e:AdditionsToProductionMachineryAndEquipment&gt;</v>
      </c>
    </row>
    <row r="56" spans="1:16" x14ac:dyDescent="0.25">
      <c r="A56" t="s">
        <v>239</v>
      </c>
      <c r="B56" s="105">
        <v>75</v>
      </c>
      <c r="C56">
        <v>88</v>
      </c>
      <c r="D56" s="109" t="s">
        <v>240</v>
      </c>
      <c r="E56">
        <f t="shared" si="6"/>
        <v>1</v>
      </c>
      <c r="F56">
        <f t="shared" si="1"/>
        <v>104</v>
      </c>
      <c r="G56">
        <f t="shared" si="2"/>
        <v>111</v>
      </c>
      <c r="H56">
        <f t="shared" si="3"/>
        <v>171</v>
      </c>
      <c r="J56" t="str">
        <f t="shared" si="4"/>
        <v>&lt;e:AdditionsToOtherPlantOperatingAssetsFixturesAndFurniture contextRef="c10" decimals="-3" unitRef="u1"&gt;</v>
      </c>
      <c r="K56" s="107">
        <f>Regnskabsstatistik!F89*1000</f>
        <v>750000</v>
      </c>
      <c r="L56" t="str">
        <f t="shared" si="5"/>
        <v>&lt;/e:AdditionsToOtherPlantOperatingAssetsFixturesAndFurniture&gt;</v>
      </c>
      <c r="P56" s="106" t="str">
        <f t="shared" si="7"/>
        <v>&lt;e:AdditionsToOtherPlantOperatingAssetsFixturesAndFurniture contextRef="c10" decimals="-3" unitRef="u1"&gt;750000&lt;/e:AdditionsToOtherPlantOperatingAssetsFixturesAndFurniture&gt;</v>
      </c>
    </row>
    <row r="57" spans="1:16" x14ac:dyDescent="0.25">
      <c r="A57" t="s">
        <v>241</v>
      </c>
      <c r="B57" s="105">
        <v>76</v>
      </c>
      <c r="C57">
        <v>89</v>
      </c>
      <c r="D57" s="109" t="s">
        <v>242</v>
      </c>
      <c r="E57">
        <f t="shared" si="6"/>
        <v>1</v>
      </c>
      <c r="F57">
        <f t="shared" si="1"/>
        <v>84</v>
      </c>
      <c r="G57">
        <f t="shared" si="2"/>
        <v>91</v>
      </c>
      <c r="H57">
        <f t="shared" si="3"/>
        <v>131</v>
      </c>
      <c r="J57" t="str">
        <f t="shared" si="4"/>
        <v>&lt;e:IncreaseOfMachineryPlantAndEquipment contextRef="c10" decimals="-3" unitRef="u1"&gt;</v>
      </c>
      <c r="K57" s="107">
        <f>Regnskabsstatistik!F90*1000</f>
        <v>760000</v>
      </c>
      <c r="L57" t="str">
        <f t="shared" si="5"/>
        <v>&lt;/e:IncreaseOfMachineryPlantAndEquipment&gt;</v>
      </c>
      <c r="P57" s="106" t="str">
        <f t="shared" si="7"/>
        <v>&lt;e:IncreaseOfMachineryPlantAndEquipment contextRef="c10" decimals="-3" unitRef="u1"&gt;760000&lt;/e:IncreaseOfMachineryPlantAndEquipment&gt;</v>
      </c>
    </row>
    <row r="58" spans="1:16" x14ac:dyDescent="0.25">
      <c r="A58" t="s">
        <v>243</v>
      </c>
      <c r="B58" s="105">
        <v>77</v>
      </c>
      <c r="C58">
        <v>90</v>
      </c>
      <c r="D58" s="109" t="s">
        <v>244</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7">
        <f>Regnskabsstatistik!F92*1000</f>
        <v>770000</v>
      </c>
      <c r="L58" t="str">
        <f t="shared" si="5"/>
        <v>&lt;/e:AdditionsToPropertyPlantAndEquipmentInProgressAndPrepaymentsForPropertyPlantAndEquipment&gt;</v>
      </c>
      <c r="P58" s="106" t="str">
        <f t="shared" si="7"/>
        <v>&lt;e:AdditionsToPropertyPlantAndEquipmentInProgressAndPrepaymentsForPropertyPlantAndEquipment contextRef="c10" decimals="-3" unitRef="u1"&gt;770000&lt;/e:AdditionsToPropertyPlantAndEquipmentInProgressAndPrepaymentsForPropertyPlantAndEquipment&gt;</v>
      </c>
    </row>
    <row r="59" spans="1:16" x14ac:dyDescent="0.25">
      <c r="A59" t="s">
        <v>245</v>
      </c>
      <c r="B59" s="105">
        <v>78</v>
      </c>
      <c r="C59">
        <v>91</v>
      </c>
      <c r="D59" s="109" t="s">
        <v>246</v>
      </c>
      <c r="E59">
        <f t="shared" si="6"/>
        <v>1</v>
      </c>
      <c r="F59">
        <f t="shared" si="1"/>
        <v>75</v>
      </c>
      <c r="G59">
        <f t="shared" si="2"/>
        <v>82</v>
      </c>
      <c r="H59">
        <f t="shared" si="3"/>
        <v>113</v>
      </c>
      <c r="J59" t="str">
        <f t="shared" si="4"/>
        <v>&lt;e:AdditionsToNoncurrentAssets contextRef="c10" decimals="-3" unitRef="u1"&gt;</v>
      </c>
      <c r="K59" s="107">
        <f>Regnskabsstatistik!F94*1000</f>
        <v>780000</v>
      </c>
      <c r="L59" t="str">
        <f t="shared" si="5"/>
        <v>&lt;/e:AdditionsToNoncurrentAssets&gt;</v>
      </c>
      <c r="P59" s="106" t="str">
        <f t="shared" si="7"/>
        <v>&lt;e:AdditionsToNoncurrentAssets contextRef="c10" decimals="-3" unitRef="u1"&gt;780000&lt;/e:AdditionsToNoncurrentAssets&gt;</v>
      </c>
    </row>
    <row r="60" spans="1:16" x14ac:dyDescent="0.25">
      <c r="A60" t="s">
        <v>247</v>
      </c>
      <c r="B60" s="105">
        <v>79</v>
      </c>
      <c r="C60">
        <v>92</v>
      </c>
      <c r="D60" s="109" t="s">
        <v>248</v>
      </c>
      <c r="E60">
        <f t="shared" si="6"/>
        <v>1</v>
      </c>
      <c r="F60">
        <f t="shared" si="1"/>
        <v>86</v>
      </c>
      <c r="G60">
        <f t="shared" si="2"/>
        <v>93</v>
      </c>
      <c r="H60">
        <f t="shared" si="3"/>
        <v>135</v>
      </c>
      <c r="J60" t="str">
        <f t="shared" si="4"/>
        <v>&lt;e:DecreaseInCompletedDevelopmentProjects contextRef="c10" decimals="-3" unitRef="u1"&gt;</v>
      </c>
      <c r="K60" s="107">
        <f>Regnskabsstatistik!F101*1000</f>
        <v>790000</v>
      </c>
      <c r="L60" t="str">
        <f t="shared" si="5"/>
        <v>&lt;/e:DecreaseInCompletedDevelopmentProjects&gt;</v>
      </c>
      <c r="P60" s="106" t="str">
        <f t="shared" si="7"/>
        <v>&lt;e:DecreaseInCompletedDevelopmentProjects contextRef="c10" decimals="-3" unitRef="u1"&gt;790000&lt;/e:DecreaseInCompletedDevelopmentProjects&gt;</v>
      </c>
    </row>
    <row r="61" spans="1:16" x14ac:dyDescent="0.25">
      <c r="A61" s="110" t="s">
        <v>249</v>
      </c>
      <c r="B61" s="105">
        <v>80</v>
      </c>
      <c r="C61">
        <v>93</v>
      </c>
      <c r="D61" s="109" t="s">
        <v>250</v>
      </c>
      <c r="E61">
        <f t="shared" si="6"/>
        <v>1</v>
      </c>
      <c r="F61">
        <f t="shared" si="1"/>
        <v>115</v>
      </c>
      <c r="G61">
        <f t="shared" si="2"/>
        <v>122</v>
      </c>
      <c r="H61">
        <f t="shared" si="3"/>
        <v>193</v>
      </c>
      <c r="J61" t="str">
        <f t="shared" si="4"/>
        <v>&lt;e:DecreaseOfConcessionsPatentsLicencesTrademarksAndOtherSimilarRights contextRef="c10" decimals="-3" unitRef="u1"&gt;</v>
      </c>
      <c r="K61" s="107">
        <f>Regnskabsstatistik!F102*1000</f>
        <v>800000</v>
      </c>
      <c r="L61" t="str">
        <f t="shared" si="5"/>
        <v>&lt;/e:DecreaseOfConcessionsPatentsLicencesTrademarksAndOtherSimilarRights&gt;</v>
      </c>
      <c r="P61" s="106" t="str">
        <f t="shared" si="7"/>
        <v>&lt;e:DecreaseOfConcessionsPatentsLicencesTrademarksAndOtherSimilarRights contextRef="c10" decimals="-3" unitRef="u1"&gt;800000&lt;/e:DecreaseOfConcessionsPatentsLicencesTrademarksAndOtherSimilarRights&gt;</v>
      </c>
    </row>
    <row r="62" spans="1:16" x14ac:dyDescent="0.25">
      <c r="A62" t="s">
        <v>251</v>
      </c>
      <c r="B62" s="105">
        <v>81</v>
      </c>
      <c r="C62">
        <v>94</v>
      </c>
      <c r="D62" s="109" t="s">
        <v>252</v>
      </c>
      <c r="E62">
        <f t="shared" si="6"/>
        <v>1</v>
      </c>
      <c r="F62">
        <f t="shared" si="1"/>
        <v>66</v>
      </c>
      <c r="G62">
        <f t="shared" si="2"/>
        <v>73</v>
      </c>
      <c r="H62">
        <f t="shared" si="3"/>
        <v>95</v>
      </c>
      <c r="J62" t="str">
        <f t="shared" si="4"/>
        <v>&lt;e:DisposalOfSoftware contextRef="c10" decimals="-3" unitRef="u1"&gt;</v>
      </c>
      <c r="K62" s="107">
        <f>Regnskabsstatistik!F103*1000</f>
        <v>810000</v>
      </c>
      <c r="L62" t="str">
        <f t="shared" si="5"/>
        <v>&lt;/e:DisposalOfSoftware&gt;</v>
      </c>
      <c r="P62" s="106" t="str">
        <f t="shared" si="7"/>
        <v>&lt;e:DisposalOfSoftware contextRef="c10" decimals="-3" unitRef="u1"&gt;810000&lt;/e:DisposalOfSoftware&gt;</v>
      </c>
    </row>
    <row r="63" spans="1:16" x14ac:dyDescent="0.25">
      <c r="A63" t="s">
        <v>253</v>
      </c>
      <c r="B63" s="105">
        <v>82</v>
      </c>
      <c r="C63">
        <v>95</v>
      </c>
      <c r="D63" s="109" t="s">
        <v>254</v>
      </c>
      <c r="E63">
        <f t="shared" si="6"/>
        <v>1</v>
      </c>
      <c r="F63">
        <f t="shared" si="1"/>
        <v>66</v>
      </c>
      <c r="G63">
        <f t="shared" si="2"/>
        <v>73</v>
      </c>
      <c r="H63">
        <f t="shared" si="3"/>
        <v>95</v>
      </c>
      <c r="J63" t="str">
        <f t="shared" si="4"/>
        <v>&lt;e:DecreaseInGoodwill contextRef="c10" decimals="-3" unitRef="u1"&gt;</v>
      </c>
      <c r="K63" s="107">
        <f>Regnskabsstatistik!F104*1000</f>
        <v>820000</v>
      </c>
      <c r="L63" t="str">
        <f t="shared" si="5"/>
        <v>&lt;/e:DecreaseInGoodwill&gt;</v>
      </c>
      <c r="P63" s="106" t="str">
        <f t="shared" si="7"/>
        <v>&lt;e:DecreaseInGoodwill contextRef="c10" decimals="-3" unitRef="u1"&gt;820000&lt;/e:DecreaseInGoodwill&gt;</v>
      </c>
    </row>
    <row r="64" spans="1:16" x14ac:dyDescent="0.25">
      <c r="A64" t="s">
        <v>255</v>
      </c>
      <c r="B64" s="105">
        <v>83</v>
      </c>
      <c r="C64">
        <v>96</v>
      </c>
      <c r="D64" s="109" t="s">
        <v>256</v>
      </c>
      <c r="E64">
        <f t="shared" si="6"/>
        <v>1</v>
      </c>
      <c r="F64">
        <f t="shared" si="1"/>
        <v>74</v>
      </c>
      <c r="G64">
        <f t="shared" si="2"/>
        <v>81</v>
      </c>
      <c r="H64">
        <f t="shared" si="3"/>
        <v>111</v>
      </c>
      <c r="J64" t="str">
        <f t="shared" si="4"/>
        <v>&lt;e:DecreaseOfIntangibleAssets contextRef="c10" decimals="-3" unitRef="u1"&gt;</v>
      </c>
      <c r="K64" s="107">
        <f>Regnskabsstatistik!F105*1000</f>
        <v>830000</v>
      </c>
      <c r="L64" t="str">
        <f t="shared" si="5"/>
        <v>&lt;/e:DecreaseOfIntangibleAssets&gt;</v>
      </c>
      <c r="P64" s="106" t="str">
        <f t="shared" si="7"/>
        <v>&lt;e:DecreaseOfIntangibleAssets contextRef="c10" decimals="-3" unitRef="u1"&gt;830000&lt;/e:DecreaseOfIntangibleAssets&gt;</v>
      </c>
    </row>
    <row r="65" spans="1:16" x14ac:dyDescent="0.25">
      <c r="A65" t="s">
        <v>257</v>
      </c>
      <c r="B65" s="105">
        <v>84</v>
      </c>
      <c r="C65">
        <v>97</v>
      </c>
      <c r="D65" s="109" t="s">
        <v>258</v>
      </c>
      <c r="E65">
        <f t="shared" si="6"/>
        <v>1</v>
      </c>
      <c r="F65">
        <f t="shared" si="1"/>
        <v>92</v>
      </c>
      <c r="G65">
        <f t="shared" si="2"/>
        <v>99</v>
      </c>
      <c r="H65">
        <f t="shared" si="3"/>
        <v>147</v>
      </c>
      <c r="J65" t="str">
        <f t="shared" si="4"/>
        <v>&lt;e:DisposalsOfBuildingsIncludingLandAtBookValue contextRef="c10" decimals="-3" unitRef="u1"&gt;</v>
      </c>
      <c r="K65" s="107">
        <f>Regnskabsstatistik!F107*1000</f>
        <v>840000</v>
      </c>
      <c r="L65" t="str">
        <f t="shared" si="5"/>
        <v>&lt;/e:DisposalsOfBuildingsIncludingLandAtBookValue&gt;</v>
      </c>
      <c r="P65" s="106" t="str">
        <f t="shared" si="7"/>
        <v>&lt;e:DisposalsOfBuildingsIncludingLandAtBookValue contextRef="c10" decimals="-3" unitRef="u1"&gt;840000&lt;/e:DisposalsOfBuildingsIncludingLandAtBookValue&gt;</v>
      </c>
    </row>
    <row r="66" spans="1:16" x14ac:dyDescent="0.25">
      <c r="A66" t="s">
        <v>259</v>
      </c>
      <c r="B66" s="105">
        <v>85</v>
      </c>
      <c r="C66">
        <v>98</v>
      </c>
      <c r="D66" s="109" t="s">
        <v>260</v>
      </c>
      <c r="E66">
        <f t="shared" si="6"/>
        <v>1</v>
      </c>
      <c r="F66">
        <f t="shared" si="1"/>
        <v>86</v>
      </c>
      <c r="G66">
        <f t="shared" si="2"/>
        <v>93</v>
      </c>
      <c r="H66">
        <f t="shared" si="3"/>
        <v>135</v>
      </c>
      <c r="J66" t="str">
        <f t="shared" si="4"/>
        <v>&lt;e:DisposalsOfLandNotBuiltUponAtBookValue contextRef="c10" decimals="-3" unitRef="u1"&gt;</v>
      </c>
      <c r="K66" s="107">
        <f>Regnskabsstatistik!F108*1000</f>
        <v>850000</v>
      </c>
      <c r="L66" t="str">
        <f t="shared" si="5"/>
        <v>&lt;/e:DisposalsOfLandNotBuiltUponAtBookValue&gt;</v>
      </c>
      <c r="P66" s="106" t="str">
        <f t="shared" si="7"/>
        <v>&lt;e:DisposalsOfLandNotBuiltUponAtBookValue contextRef="c10" decimals="-3" unitRef="u1"&gt;850000&lt;/e:DisposalsOfLandNotBuiltUponAtBookValue&gt;</v>
      </c>
    </row>
    <row r="67" spans="1:16" x14ac:dyDescent="0.25">
      <c r="A67" t="s">
        <v>261</v>
      </c>
      <c r="B67" s="105">
        <v>86</v>
      </c>
      <c r="C67">
        <v>99</v>
      </c>
      <c r="D67" s="109" t="s">
        <v>262</v>
      </c>
      <c r="E67">
        <f t="shared" si="6"/>
        <v>1</v>
      </c>
      <c r="F67">
        <f t="shared" si="1"/>
        <v>100</v>
      </c>
      <c r="G67">
        <f t="shared" si="2"/>
        <v>107</v>
      </c>
      <c r="H67">
        <f t="shared" si="3"/>
        <v>163</v>
      </c>
      <c r="J67" t="str">
        <f t="shared" si="4"/>
        <v>&lt;e:DisposalsOfRoadsHarboursSquaresAndSimilarAtBookValue contextRef="c10" decimals="-3" unitRef="u1"&gt;</v>
      </c>
      <c r="K67" s="107">
        <f>Regnskabsstatistik!F109*1000</f>
        <v>860000</v>
      </c>
      <c r="L67" t="str">
        <f t="shared" ref="L67:L85" si="8">MID(D67,G67,H67)</f>
        <v>&lt;/e:DisposalsOfRoadsHarboursSquaresAndSimilarAtBookValue&gt;</v>
      </c>
      <c r="P67" s="106" t="str">
        <f t="shared" ref="P67:P118" si="9">+J67&amp;K67&amp;L67</f>
        <v>&lt;e:DisposalsOfRoadsHarboursSquaresAndSimilarAtBookValue contextRef="c10" decimals="-3" unitRef="u1"&gt;860000&lt;/e:DisposalsOfRoadsHarboursSquaresAndSimilarAtBookValue&gt;</v>
      </c>
    </row>
    <row r="68" spans="1:16" x14ac:dyDescent="0.25">
      <c r="A68" t="s">
        <v>263</v>
      </c>
      <c r="B68" s="105">
        <v>87</v>
      </c>
      <c r="C68">
        <v>100</v>
      </c>
      <c r="D68" s="109" t="s">
        <v>264</v>
      </c>
      <c r="E68">
        <f t="shared" si="6"/>
        <v>1</v>
      </c>
      <c r="F68">
        <f t="shared" ref="F68:F118" si="10">FIND("&gt;",D68,1)</f>
        <v>84</v>
      </c>
      <c r="G68">
        <f t="shared" ref="G68:G93" si="11">FIND("&lt;",D68,F68)</f>
        <v>91</v>
      </c>
      <c r="H68">
        <f t="shared" ref="H68:H93" si="12">FIND("&gt;",D68,G68)</f>
        <v>131</v>
      </c>
      <c r="J68" t="str">
        <f t="shared" ref="J68:J118" si="13">MID(D68,E68,F68)</f>
        <v>&lt;e:TotalDecreaseOfRealEstateAtBookValue contextRef="c10" decimals="-3" unitRef="u1"&gt;</v>
      </c>
      <c r="K68" s="107">
        <f>Regnskabsstatistik!F110*1000</f>
        <v>870000</v>
      </c>
      <c r="L68" t="str">
        <f t="shared" si="8"/>
        <v>&lt;/e:TotalDecreaseOfRealEstateAtBookValue&gt;</v>
      </c>
      <c r="P68" s="106" t="str">
        <f t="shared" si="9"/>
        <v>&lt;e:TotalDecreaseOfRealEstateAtBookValue contextRef="c10" decimals="-3" unitRef="u1"&gt;870000&lt;/e:TotalDecreaseOfRealEstateAtBookValue&gt;</v>
      </c>
    </row>
    <row r="69" spans="1:16" x14ac:dyDescent="0.25">
      <c r="A69" t="s">
        <v>265</v>
      </c>
      <c r="B69" s="105">
        <v>88</v>
      </c>
      <c r="C69">
        <v>101</v>
      </c>
      <c r="D69" s="109" t="s">
        <v>266</v>
      </c>
      <c r="E69">
        <f t="shared" ref="E69:E118" si="14">FIND("&lt;",D69,1)</f>
        <v>1</v>
      </c>
      <c r="F69">
        <f t="shared" si="10"/>
        <v>101</v>
      </c>
      <c r="G69">
        <f t="shared" si="11"/>
        <v>108</v>
      </c>
      <c r="H69">
        <f t="shared" si="12"/>
        <v>165</v>
      </c>
      <c r="J69" t="str">
        <f t="shared" si="13"/>
        <v>&lt;e:DisposalsOfProductionMachineryAndEquipmentAtBookValue contextRef="c10" decimals="-3" unitRef="u1"&gt;</v>
      </c>
      <c r="K69" s="107">
        <f>Regnskabsstatistik!F112*1000</f>
        <v>880000</v>
      </c>
      <c r="L69" t="str">
        <f t="shared" si="8"/>
        <v>&lt;/e:DisposalsOfProductionMachineryAndEquipmentAtBookValue&gt;</v>
      </c>
      <c r="P69" s="106" t="str">
        <f t="shared" si="9"/>
        <v>&lt;e:DisposalsOfProductionMachineryAndEquipmentAtBookValue contextRef="c10" decimals="-3" unitRef="u1"&gt;880000&lt;/e:DisposalsOfProductionMachineryAndEquipmentAtBookValue&gt;</v>
      </c>
    </row>
    <row r="70" spans="1:16" x14ac:dyDescent="0.25">
      <c r="A70" t="s">
        <v>267</v>
      </c>
      <c r="B70" s="105">
        <v>89</v>
      </c>
      <c r="C70">
        <v>102</v>
      </c>
      <c r="D70" s="109" t="s">
        <v>268</v>
      </c>
      <c r="E70">
        <f t="shared" si="14"/>
        <v>1</v>
      </c>
      <c r="F70">
        <f t="shared" si="10"/>
        <v>115</v>
      </c>
      <c r="G70">
        <f t="shared" si="11"/>
        <v>122</v>
      </c>
      <c r="H70">
        <f t="shared" si="12"/>
        <v>193</v>
      </c>
      <c r="J70" t="str">
        <f t="shared" si="13"/>
        <v>&lt;e:DisposalsOfOtherPlantOperatingAssetsFixturesAndFurnitureAtBookValue contextRef="c10" decimals="-3" unitRef="u1"&gt;</v>
      </c>
      <c r="K70" s="107">
        <f>Regnskabsstatistik!F113*1000</f>
        <v>890000</v>
      </c>
      <c r="L70" t="str">
        <f t="shared" si="8"/>
        <v>&lt;/e:DisposalsOfOtherPlantOperatingAssetsFixturesAndFurnitureAtBookValue&gt;</v>
      </c>
      <c r="P70" s="106" t="str">
        <f t="shared" si="9"/>
        <v>&lt;e:DisposalsOfOtherPlantOperatingAssetsFixturesAndFurnitureAtBookValue contextRef="c10" decimals="-3" unitRef="u1"&gt;890000&lt;/e:DisposalsOfOtherPlantOperatingAssetsFixturesAndFurnitureAtBookValue&gt;</v>
      </c>
    </row>
    <row r="71" spans="1:16" x14ac:dyDescent="0.25">
      <c r="A71" s="110" t="s">
        <v>269</v>
      </c>
      <c r="B71" s="105">
        <v>90</v>
      </c>
      <c r="C71">
        <v>103</v>
      </c>
      <c r="D71" s="109" t="s">
        <v>270</v>
      </c>
      <c r="E71">
        <f t="shared" si="14"/>
        <v>1</v>
      </c>
      <c r="F71">
        <f t="shared" si="10"/>
        <v>100</v>
      </c>
      <c r="G71">
        <f t="shared" si="11"/>
        <v>107</v>
      </c>
      <c r="H71">
        <f t="shared" si="12"/>
        <v>163</v>
      </c>
      <c r="J71" t="str">
        <f t="shared" si="13"/>
        <v>&lt;e:TotalDecreaseOfMachineryPlantAndEquipmentAtBookValue contextRef="c10" decimals="-3" unitRef="u1"&gt;</v>
      </c>
      <c r="K71" s="107">
        <f>Regnskabsstatistik!F114*1000</f>
        <v>900000</v>
      </c>
      <c r="L71" t="str">
        <f t="shared" si="8"/>
        <v>&lt;/e:TotalDecreaseOfMachineryPlantAndEquipmentAtBookValue&gt;</v>
      </c>
      <c r="P71" s="106" t="str">
        <f t="shared" si="9"/>
        <v>&lt;e:TotalDecreaseOfMachineryPlantAndEquipmentAtBookValue contextRef="c10" decimals="-3" unitRef="u1"&gt;900000&lt;/e:TotalDecreaseOfMachineryPlantAndEquipmentAtBookValue&gt;</v>
      </c>
    </row>
    <row r="72" spans="1:16" x14ac:dyDescent="0.25">
      <c r="A72" t="s">
        <v>271</v>
      </c>
      <c r="B72" s="105">
        <v>91</v>
      </c>
      <c r="C72">
        <v>104</v>
      </c>
      <c r="D72" s="109" t="s">
        <v>272</v>
      </c>
      <c r="E72">
        <f t="shared" si="14"/>
        <v>1</v>
      </c>
      <c r="F72">
        <f t="shared" si="10"/>
        <v>110</v>
      </c>
      <c r="G72">
        <f t="shared" si="11"/>
        <v>117</v>
      </c>
      <c r="H72">
        <f t="shared" si="12"/>
        <v>183</v>
      </c>
      <c r="J72" t="str">
        <f t="shared" si="13"/>
        <v>&lt;e:ReversalOfAmortisationOnDecreaseInCompletedDevelopmentProjects contextRef="c10" decimals="-3" unitRef="u1"&gt;</v>
      </c>
      <c r="K72" s="107">
        <f>Regnskabsstatistik!F116*1000</f>
        <v>910000</v>
      </c>
      <c r="L72" t="str">
        <f t="shared" si="8"/>
        <v>&lt;/e:ReversalOfAmortisationOnDecreaseInCompletedDevelopmentProjects&gt;</v>
      </c>
      <c r="P72" s="106" t="str">
        <f t="shared" si="9"/>
        <v>&lt;e:ReversalOfAmortisationOnDecreaseInCompletedDevelopmentProjects contextRef="c10" decimals="-3" unitRef="u1"&gt;910000&lt;/e:ReversalOfAmortisationOnDecreaseInCompletedDevelopmentProjects&gt;</v>
      </c>
    </row>
    <row r="73" spans="1:16" x14ac:dyDescent="0.25">
      <c r="A73" t="s">
        <v>273</v>
      </c>
      <c r="B73" s="105">
        <v>92</v>
      </c>
      <c r="C73">
        <v>105</v>
      </c>
      <c r="D73" s="109" t="s">
        <v>274</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7">
        <f>Regnskabsstatistik!F117*1000</f>
        <v>920000</v>
      </c>
      <c r="L73" t="str">
        <f t="shared" si="8"/>
        <v>&lt;/e:ReversalOfAmortisationOnDecreaseOfConcessionsPatentsLicencesTrademarksAndOtherSimilarRights&gt;</v>
      </c>
      <c r="P73" s="106" t="str">
        <f t="shared" si="9"/>
        <v>&lt;e:ReversalOfAmortisationOnDecreaseOfConcessionsPatentsLicencesTrademarksAndOtherSimilarRights contextRef="c10" decimals="-3" unitRef="u1"&gt;920000&lt;/e:ReversalOfAmortisationOnDecreaseOfConcessionsPatentsLicencesTrademarksAndOtherSimilarRights&gt;</v>
      </c>
    </row>
    <row r="74" spans="1:16" x14ac:dyDescent="0.25">
      <c r="A74" t="s">
        <v>275</v>
      </c>
      <c r="B74" s="105">
        <v>93</v>
      </c>
      <c r="C74">
        <v>106</v>
      </c>
      <c r="D74" s="109" t="s">
        <v>276</v>
      </c>
      <c r="E74">
        <f t="shared" si="14"/>
        <v>1</v>
      </c>
      <c r="F74">
        <f t="shared" si="10"/>
        <v>90</v>
      </c>
      <c r="G74">
        <f t="shared" si="11"/>
        <v>97</v>
      </c>
      <c r="H74">
        <f t="shared" si="12"/>
        <v>143</v>
      </c>
      <c r="J74" t="str">
        <f t="shared" si="13"/>
        <v>&lt;e:ReversalOfAmortisationOnDisposalOfSoftware contextRef="c10" decimals="-3" unitRef="u1"&gt;</v>
      </c>
      <c r="K74" s="107">
        <f>Regnskabsstatistik!F118*1000</f>
        <v>930000</v>
      </c>
      <c r="L74" t="str">
        <f t="shared" si="8"/>
        <v>&lt;/e:ReversalOfAmortisationOnDisposalOfSoftware&gt;</v>
      </c>
      <c r="P74" s="106" t="str">
        <f t="shared" si="9"/>
        <v>&lt;e:ReversalOfAmortisationOnDisposalOfSoftware contextRef="c10" decimals="-3" unitRef="u1"&gt;930000&lt;/e:ReversalOfAmortisationOnDisposalOfSoftware&gt;</v>
      </c>
    </row>
    <row r="75" spans="1:16" x14ac:dyDescent="0.25">
      <c r="A75" t="s">
        <v>277</v>
      </c>
      <c r="B75" s="105">
        <v>94</v>
      </c>
      <c r="C75">
        <v>107</v>
      </c>
      <c r="D75" s="109" t="s">
        <v>278</v>
      </c>
      <c r="E75">
        <f t="shared" si="14"/>
        <v>1</v>
      </c>
      <c r="F75">
        <f t="shared" si="10"/>
        <v>90</v>
      </c>
      <c r="G75">
        <f t="shared" si="11"/>
        <v>97</v>
      </c>
      <c r="H75">
        <f t="shared" si="12"/>
        <v>143</v>
      </c>
      <c r="J75" t="str">
        <f t="shared" si="13"/>
        <v>&lt;e:ReversalOfAmortisationOnDecreaseInGoodwill contextRef="c10" decimals="-3" unitRef="u1"&gt;</v>
      </c>
      <c r="K75" s="107">
        <f>Regnskabsstatistik!F119*1000</f>
        <v>940000</v>
      </c>
      <c r="L75" t="str">
        <f t="shared" si="8"/>
        <v>&lt;/e:ReversalOfAmortisationOnDecreaseInGoodwill&gt;</v>
      </c>
      <c r="P75" s="106" t="str">
        <f t="shared" si="9"/>
        <v>&lt;e:ReversalOfAmortisationOnDecreaseInGoodwill contextRef="c10" decimals="-3" unitRef="u1"&gt;940000&lt;/e:ReversalOfAmortisationOnDecreaseInGoodwill&gt;</v>
      </c>
    </row>
    <row r="76" spans="1:16" x14ac:dyDescent="0.25">
      <c r="A76" t="s">
        <v>279</v>
      </c>
      <c r="B76" s="105">
        <v>95</v>
      </c>
      <c r="C76">
        <v>108</v>
      </c>
      <c r="D76" s="109" t="s">
        <v>280</v>
      </c>
      <c r="E76">
        <f t="shared" si="14"/>
        <v>1</v>
      </c>
      <c r="F76">
        <f t="shared" si="10"/>
        <v>103</v>
      </c>
      <c r="G76">
        <f t="shared" si="11"/>
        <v>110</v>
      </c>
      <c r="H76">
        <f t="shared" si="12"/>
        <v>169</v>
      </c>
      <c r="J76" t="str">
        <f t="shared" si="13"/>
        <v>&lt;e:ReversalOfAmortisationOnTotalDecreaseOfIntangibleAssets contextRef="c10" decimals="-3" unitRef="u1"&gt;</v>
      </c>
      <c r="K76" s="107">
        <f>Regnskabsstatistik!F120*1000</f>
        <v>950000</v>
      </c>
      <c r="L76" t="str">
        <f t="shared" si="8"/>
        <v>&lt;/e:ReversalOfAmortisationOnTotalDecreaseOfIntangibleAssets&gt;</v>
      </c>
      <c r="P76" s="106" t="str">
        <f t="shared" si="9"/>
        <v>&lt;e:ReversalOfAmortisationOnTotalDecreaseOfIntangibleAssets contextRef="c10" decimals="-3" unitRef="u1"&gt;950000&lt;/e:ReversalOfAmortisationOnTotalDecreaseOfIntangibleAssets&gt;</v>
      </c>
    </row>
    <row r="77" spans="1:16" x14ac:dyDescent="0.25">
      <c r="A77" t="s">
        <v>281</v>
      </c>
      <c r="B77" s="105">
        <v>96</v>
      </c>
      <c r="C77">
        <v>109</v>
      </c>
      <c r="D77" s="109" t="s">
        <v>282</v>
      </c>
      <c r="E77">
        <f t="shared" si="14"/>
        <v>1</v>
      </c>
      <c r="F77">
        <f t="shared" si="10"/>
        <v>105</v>
      </c>
      <c r="G77">
        <f t="shared" si="11"/>
        <v>112</v>
      </c>
      <c r="H77">
        <f t="shared" si="12"/>
        <v>173</v>
      </c>
      <c r="J77" t="str">
        <f t="shared" si="13"/>
        <v>&lt;e:ReversalOfAmortisationOnDisposalsOfBuildingsIncludingLand contextRef="c10" decimals="-3" unitRef="u1"&gt;</v>
      </c>
      <c r="K77" s="107">
        <f>Regnskabsstatistik!F122*1000</f>
        <v>960000</v>
      </c>
      <c r="L77" t="str">
        <f t="shared" si="8"/>
        <v>&lt;/e:ReversalOfAmortisationOnDisposalsOfBuildingsIncludingLand&gt;</v>
      </c>
      <c r="P77" s="106" t="str">
        <f t="shared" si="9"/>
        <v>&lt;e:ReversalOfAmortisationOnDisposalsOfBuildingsIncludingLand contextRef="c10" decimals="-3" unitRef="u1"&gt;960000&lt;/e:ReversalOfAmortisationOnDisposalsOfBuildingsIncludingLand&gt;</v>
      </c>
    </row>
    <row r="78" spans="1:16" x14ac:dyDescent="0.25">
      <c r="A78" t="s">
        <v>283</v>
      </c>
      <c r="B78" s="105">
        <v>97</v>
      </c>
      <c r="C78">
        <v>110</v>
      </c>
      <c r="D78" s="109" t="s">
        <v>284</v>
      </c>
      <c r="E78">
        <f t="shared" si="14"/>
        <v>1</v>
      </c>
      <c r="F78">
        <f t="shared" si="10"/>
        <v>111</v>
      </c>
      <c r="G78">
        <f t="shared" si="11"/>
        <v>118</v>
      </c>
      <c r="H78">
        <f t="shared" si="12"/>
        <v>185</v>
      </c>
      <c r="J78" t="str">
        <f t="shared" si="13"/>
        <v>&lt;e:ReversalOfAmortisationOnDisposalOfLandNotBuiltUponIncludingLand contextRef="c10" decimals="-3" unitRef="u1"&gt;</v>
      </c>
      <c r="K78" s="107">
        <f>Regnskabsstatistik!F123*1000</f>
        <v>970000</v>
      </c>
      <c r="L78" t="str">
        <f t="shared" si="8"/>
        <v>&lt;/e:ReversalOfAmortisationOnDisposalOfLandNotBuiltUponIncludingLand&gt;</v>
      </c>
      <c r="P78" s="106" t="str">
        <f t="shared" si="9"/>
        <v>&lt;e:ReversalOfAmortisationOnDisposalOfLandNotBuiltUponIncludingLand contextRef="c10" decimals="-3" unitRef="u1"&gt;970000&lt;/e:ReversalOfAmortisationOnDisposalOfLandNotBuiltUponIncludingLand&gt;</v>
      </c>
    </row>
    <row r="79" spans="1:16" x14ac:dyDescent="0.25">
      <c r="A79" t="s">
        <v>285</v>
      </c>
      <c r="B79" s="105">
        <v>98</v>
      </c>
      <c r="C79">
        <v>111</v>
      </c>
      <c r="D79" s="109" t="s">
        <v>286</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7">
        <f>Regnskabsstatistik!F124*1000</f>
        <v>980000</v>
      </c>
      <c r="L79" t="str">
        <f t="shared" si="8"/>
        <v>&lt;/e:ReversalOfAmortisationOnDisposalsOfRoadsHarboursSquaresAndSimilarIncludingLand&gt;</v>
      </c>
      <c r="P79" s="106" t="str">
        <f t="shared" si="9"/>
        <v>&lt;e:ReversalOfAmortisationOnDisposalsOfRoadsHarboursSquaresAndSimilarIncludingLand contextRef="c10" decimals="-3" unitRef="u1"&gt;980000&lt;/e:ReversalOfAmortisationOnDisposalsOfRoadsHarboursSquaresAndSimilarIncludingLand&gt;</v>
      </c>
    </row>
    <row r="80" spans="1:16" x14ac:dyDescent="0.25">
      <c r="A80" t="s">
        <v>287</v>
      </c>
      <c r="B80" s="105">
        <v>99</v>
      </c>
      <c r="C80">
        <v>112</v>
      </c>
      <c r="D80" s="109" t="s">
        <v>288</v>
      </c>
      <c r="E80">
        <f t="shared" si="14"/>
        <v>1</v>
      </c>
      <c r="F80">
        <f t="shared" si="10"/>
        <v>97</v>
      </c>
      <c r="G80">
        <f t="shared" si="11"/>
        <v>104</v>
      </c>
      <c r="H80">
        <f t="shared" si="12"/>
        <v>157</v>
      </c>
      <c r="J80" t="str">
        <f t="shared" si="13"/>
        <v>&lt;e:ReversalOfAmortisationOnTotalDecreaseOfRealEstate contextRef="c10" decimals="-3" unitRef="u1"&gt;</v>
      </c>
      <c r="K80" s="107">
        <f>Regnskabsstatistik!F125*1000</f>
        <v>990000</v>
      </c>
      <c r="L80" t="str">
        <f t="shared" si="8"/>
        <v>&lt;/e:ReversalOfAmortisationOnTotalDecreaseOfRealEstate&gt;</v>
      </c>
      <c r="P80" s="106" t="str">
        <f t="shared" si="9"/>
        <v>&lt;e:ReversalOfAmortisationOnTotalDecreaseOfRealEstate contextRef="c10" decimals="-3" unitRef="u1"&gt;990000&lt;/e:ReversalOfAmortisationOnTotalDecreaseOfRealEstate&gt;</v>
      </c>
    </row>
    <row r="81" spans="1:16" x14ac:dyDescent="0.25">
      <c r="A81" t="s">
        <v>289</v>
      </c>
      <c r="B81" s="105">
        <v>100</v>
      </c>
      <c r="C81">
        <v>113</v>
      </c>
      <c r="D81" s="109" t="s">
        <v>290</v>
      </c>
      <c r="E81">
        <f t="shared" si="14"/>
        <v>1</v>
      </c>
      <c r="F81">
        <f t="shared" si="10"/>
        <v>114</v>
      </c>
      <c r="G81">
        <f t="shared" si="11"/>
        <v>121</v>
      </c>
      <c r="H81">
        <f t="shared" si="12"/>
        <v>191</v>
      </c>
      <c r="J81" t="str">
        <f t="shared" si="13"/>
        <v>&lt;e:ReversalOfAmortisationOnDisposalsOfProductionMachineryAndEquipment contextRef="c10" decimals="-3" unitRef="u1"&gt;</v>
      </c>
      <c r="K81" s="107">
        <f>Regnskabsstatistik!F127*1000</f>
        <v>100000</v>
      </c>
      <c r="L81" t="str">
        <f t="shared" si="8"/>
        <v>&lt;/e:ReversalOfAmortisationOnDisposalsOfProductionMachineryAndEquipment&gt;</v>
      </c>
      <c r="P81" s="106" t="str">
        <f t="shared" si="9"/>
        <v>&lt;e:ReversalOfAmortisationOnDisposalsOfProductionMachineryAndEquipment contextRef="c10" decimals="-3" unitRef="u1"&gt;100000&lt;/e:ReversalOfAmortisationOnDisposalsOfProductionMachineryAndEquipment&gt;</v>
      </c>
    </row>
    <row r="82" spans="1:16" x14ac:dyDescent="0.25">
      <c r="A82" t="s">
        <v>291</v>
      </c>
      <c r="B82" s="105">
        <v>101</v>
      </c>
      <c r="C82">
        <v>114</v>
      </c>
      <c r="D82" s="109" t="s">
        <v>292</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7">
        <f>Regnskabsstatistik!F128*1000</f>
        <v>1010000</v>
      </c>
      <c r="L82" t="str">
        <f t="shared" si="8"/>
        <v>&lt;/e:ReversalOfAmortisationOnDisposalsOfOthePlantOperatingAssetsFixturesAndFurniture&gt;</v>
      </c>
      <c r="P82" s="106" t="str">
        <f t="shared" si="9"/>
        <v>&lt;e:ReversalOfAmortisationOnDisposalsOfOthePlantOperatingAssetsFixturesAndFurniture contextRef="c10" decimals="-3" unitRef="u1"&gt;1010000&lt;/e:ReversalOfAmortisationOnDisposalsOfOthePlantOperatingAssetsFixturesAndFurniture&gt;</v>
      </c>
    </row>
    <row r="83" spans="1:16" x14ac:dyDescent="0.25">
      <c r="A83" t="s">
        <v>293</v>
      </c>
      <c r="B83" s="105">
        <v>102</v>
      </c>
      <c r="C83">
        <v>115</v>
      </c>
      <c r="D83" s="109" t="s">
        <v>294</v>
      </c>
      <c r="E83">
        <f t="shared" si="14"/>
        <v>1</v>
      </c>
      <c r="F83">
        <f t="shared" si="10"/>
        <v>113</v>
      </c>
      <c r="G83">
        <f t="shared" si="11"/>
        <v>120</v>
      </c>
      <c r="H83">
        <f t="shared" si="12"/>
        <v>189</v>
      </c>
      <c r="J83" t="str">
        <f t="shared" si="13"/>
        <v>&lt;e:ReversalOfAmortisationOnTotalDecreaseOfMachineryPlantAndEquipment contextRef="c10" decimals="-3" unitRef="u1"&gt;</v>
      </c>
      <c r="K83" s="107">
        <f>Regnskabsstatistik!F129*1000</f>
        <v>1020000</v>
      </c>
      <c r="L83" t="str">
        <f t="shared" si="8"/>
        <v>&lt;/e:ReversalOfAmortisationOnTotalDecreaseOfMachineryPlantAndEquipment&gt;</v>
      </c>
      <c r="P83" s="106" t="str">
        <f t="shared" si="9"/>
        <v>&lt;e:ReversalOfAmortisationOnTotalDecreaseOfMachineryPlantAndEquipment contextRef="c10" decimals="-3" unitRef="u1"&gt;1020000&lt;/e:ReversalOfAmortisationOnTotalDecreaseOfMachineryPlantAndEquipment&gt;</v>
      </c>
    </row>
    <row r="84" spans="1:16" x14ac:dyDescent="0.25">
      <c r="A84" t="s">
        <v>295</v>
      </c>
      <c r="B84" s="105">
        <v>103</v>
      </c>
      <c r="C84">
        <v>116</v>
      </c>
      <c r="D84" s="109" t="s">
        <v>296</v>
      </c>
      <c r="E84">
        <f t="shared" si="14"/>
        <v>1</v>
      </c>
      <c r="F84">
        <f t="shared" si="10"/>
        <v>70</v>
      </c>
      <c r="G84">
        <f t="shared" si="11"/>
        <v>77</v>
      </c>
      <c r="H84">
        <f t="shared" si="12"/>
        <v>103</v>
      </c>
      <c r="J84" t="str">
        <f t="shared" si="13"/>
        <v>&lt;e:TotalDisposalsOfAssets contextRef="c10" decimals="-3" unitRef="u1"&gt;</v>
      </c>
      <c r="K84" s="107">
        <f>Regnskabsstatistik!F131*1000</f>
        <v>1030000</v>
      </c>
      <c r="L84" t="str">
        <f t="shared" si="8"/>
        <v>&lt;/e:TotalDisposalsOfAssets&gt;</v>
      </c>
      <c r="P84" s="106" t="str">
        <f t="shared" si="9"/>
        <v>&lt;e:TotalDisposalsOfAssets contextRef="c10" decimals="-3" unitRef="u1"&gt;1030000&lt;/e:TotalDisposalsOfAssets&gt;</v>
      </c>
    </row>
    <row r="85" spans="1:16" x14ac:dyDescent="0.25">
      <c r="A85" t="s">
        <v>297</v>
      </c>
      <c r="C85">
        <v>117</v>
      </c>
      <c r="D85" s="109" t="s">
        <v>298</v>
      </c>
      <c r="E85">
        <f t="shared" si="14"/>
        <v>1</v>
      </c>
      <c r="F85">
        <f t="shared" si="10"/>
        <v>66</v>
      </c>
      <c r="G85">
        <f t="shared" si="11"/>
        <v>71</v>
      </c>
      <c r="H85">
        <f t="shared" si="12"/>
        <v>120</v>
      </c>
      <c r="J85" t="str">
        <f t="shared" si="13"/>
        <v>&lt;e:RequestForFreeCopyOfStatisticsInReturnForHelp contextRef="c10"&gt;</v>
      </c>
      <c r="K85" s="111" t="str">
        <f>Regnskabsstatistik!F152</f>
        <v>true</v>
      </c>
      <c r="L85" t="str">
        <f t="shared" si="8"/>
        <v>&lt;/e:RequestForFreeCopyOfStatisticsInReturnForHelp&gt;</v>
      </c>
      <c r="P85" s="106" t="str">
        <f t="shared" si="9"/>
        <v>&lt;e:RequestForFreeCopyOfStatisticsInReturnForHelp contextRef="c10"&gt;true&lt;/e:RequestForFreeCopyOfStatisticsInReturnForHelp&gt;</v>
      </c>
    </row>
    <row r="86" spans="1:16" x14ac:dyDescent="0.25">
      <c r="C86">
        <v>118</v>
      </c>
      <c r="D86" s="109" t="s">
        <v>299</v>
      </c>
      <c r="E86">
        <f t="shared" si="14"/>
        <v>1</v>
      </c>
      <c r="F86">
        <f t="shared" si="10"/>
        <v>23</v>
      </c>
      <c r="J86" t="str">
        <f t="shared" si="13"/>
        <v>&lt;!--Context_Duration--&gt;</v>
      </c>
      <c r="P86" s="106" t="str">
        <f t="shared" si="9"/>
        <v>&lt;!--Context_Duration--&gt;</v>
      </c>
    </row>
    <row r="87" spans="1:16" x14ac:dyDescent="0.25">
      <c r="C87">
        <v>119</v>
      </c>
      <c r="D87" s="109" t="s">
        <v>300</v>
      </c>
      <c r="E87">
        <f t="shared" si="14"/>
        <v>1</v>
      </c>
      <c r="F87">
        <f t="shared" si="10"/>
        <v>18</v>
      </c>
      <c r="J87" t="str">
        <f>MID(D87,E87,F87)</f>
        <v>&lt;context id="c10"&gt;</v>
      </c>
      <c r="P87" s="106" t="str">
        <f t="shared" si="9"/>
        <v>&lt;context id="c10"&gt;</v>
      </c>
    </row>
    <row r="88" spans="1:16" x14ac:dyDescent="0.25">
      <c r="C88">
        <v>120</v>
      </c>
      <c r="D88" s="109" t="s">
        <v>301</v>
      </c>
      <c r="E88">
        <f t="shared" si="14"/>
        <v>1</v>
      </c>
      <c r="F88">
        <f t="shared" si="10"/>
        <v>8</v>
      </c>
      <c r="J88" t="str">
        <f t="shared" si="13"/>
        <v>&lt;entity&gt;</v>
      </c>
      <c r="P88" s="106" t="str">
        <f t="shared" si="9"/>
        <v>&lt;entity&gt;</v>
      </c>
    </row>
    <row r="89" spans="1:16" x14ac:dyDescent="0.25">
      <c r="C89">
        <v>121</v>
      </c>
      <c r="D89" s="109" t="s">
        <v>302</v>
      </c>
      <c r="E89">
        <f t="shared" si="14"/>
        <v>1</v>
      </c>
      <c r="F89">
        <f t="shared" si="10"/>
        <v>44</v>
      </c>
      <c r="G89">
        <f t="shared" si="11"/>
        <v>53</v>
      </c>
      <c r="H89">
        <f t="shared" si="12"/>
        <v>65</v>
      </c>
      <c r="J89" t="str">
        <f t="shared" si="13"/>
        <v>&lt;identifier scheme="http://www.dcca.dk/cvr"&gt;</v>
      </c>
      <c r="K89" s="107">
        <f>Regnskabsstatistik!F2</f>
        <v>17150413</v>
      </c>
      <c r="L89" t="str">
        <f>MID(D89,G89,H89)</f>
        <v>&lt;/identifier&gt;</v>
      </c>
      <c r="P89" s="106" t="str">
        <f t="shared" si="9"/>
        <v>&lt;identifier scheme="http://www.dcca.dk/cvr"&gt;17150413&lt;/identifier&gt;</v>
      </c>
    </row>
    <row r="90" spans="1:16" x14ac:dyDescent="0.25">
      <c r="C90">
        <v>122</v>
      </c>
      <c r="D90" s="109" t="s">
        <v>303</v>
      </c>
      <c r="E90">
        <f t="shared" si="14"/>
        <v>1</v>
      </c>
      <c r="F90">
        <f t="shared" si="10"/>
        <v>9</v>
      </c>
      <c r="J90" t="str">
        <f t="shared" si="13"/>
        <v>&lt;/entity&gt;</v>
      </c>
      <c r="P90" s="106" t="str">
        <f t="shared" si="9"/>
        <v>&lt;/entity&gt;</v>
      </c>
    </row>
    <row r="91" spans="1:16" x14ac:dyDescent="0.25">
      <c r="C91">
        <v>123</v>
      </c>
      <c r="D91" s="109" t="s">
        <v>304</v>
      </c>
      <c r="E91">
        <f t="shared" si="14"/>
        <v>1</v>
      </c>
      <c r="F91">
        <f t="shared" si="10"/>
        <v>8</v>
      </c>
      <c r="J91" t="str">
        <f t="shared" si="13"/>
        <v>&lt;period&gt;</v>
      </c>
      <c r="P91" s="106" t="str">
        <f t="shared" si="9"/>
        <v>&lt;period&gt;</v>
      </c>
    </row>
    <row r="92" spans="1:16" x14ac:dyDescent="0.25">
      <c r="C92">
        <v>124</v>
      </c>
      <c r="D92" s="109" t="s">
        <v>305</v>
      </c>
      <c r="E92">
        <f t="shared" si="14"/>
        <v>1</v>
      </c>
      <c r="F92">
        <f t="shared" si="10"/>
        <v>11</v>
      </c>
      <c r="G92">
        <f t="shared" si="11"/>
        <v>22</v>
      </c>
      <c r="H92">
        <f t="shared" si="12"/>
        <v>33</v>
      </c>
      <c r="J92" t="str">
        <f t="shared" si="13"/>
        <v>&lt;startDate&gt;</v>
      </c>
      <c r="K92" s="108" t="str">
        <f>Regnskabsstatistik!F6</f>
        <v>2023-01-01</v>
      </c>
      <c r="L92" t="str">
        <f>MID(D92,G92,H92)</f>
        <v>&lt;/startDate&gt;</v>
      </c>
      <c r="P92" s="106" t="str">
        <f>+J92&amp;K92&amp;L92</f>
        <v>&lt;startDate&gt;2023-01-01&lt;/startDate&gt;</v>
      </c>
    </row>
    <row r="93" spans="1:16" x14ac:dyDescent="0.25">
      <c r="C93">
        <v>125</v>
      </c>
      <c r="D93" s="109" t="s">
        <v>306</v>
      </c>
      <c r="E93">
        <f t="shared" si="14"/>
        <v>1</v>
      </c>
      <c r="F93">
        <f t="shared" si="10"/>
        <v>9</v>
      </c>
      <c r="G93">
        <f t="shared" si="11"/>
        <v>20</v>
      </c>
      <c r="H93">
        <f t="shared" si="12"/>
        <v>29</v>
      </c>
      <c r="J93" t="str">
        <f t="shared" si="13"/>
        <v>&lt;endDate&gt;</v>
      </c>
      <c r="K93" s="108" t="str">
        <f>Regnskabsstatistik!G6</f>
        <v>2023-12-31</v>
      </c>
      <c r="L93" t="str">
        <f>MID(D93,G93,H93)</f>
        <v>&lt;/endDate&gt;</v>
      </c>
      <c r="P93" s="106" t="str">
        <f t="shared" si="9"/>
        <v>&lt;endDate&gt;2023-12-31&lt;/endDate&gt;</v>
      </c>
    </row>
    <row r="94" spans="1:16" x14ac:dyDescent="0.25">
      <c r="C94">
        <v>126</v>
      </c>
      <c r="D94" s="109" t="s">
        <v>307</v>
      </c>
      <c r="E94">
        <f t="shared" si="14"/>
        <v>1</v>
      </c>
      <c r="F94">
        <f t="shared" si="10"/>
        <v>9</v>
      </c>
      <c r="J94" t="str">
        <f t="shared" si="13"/>
        <v>&lt;/period&gt;</v>
      </c>
      <c r="P94" s="106" t="str">
        <f t="shared" si="9"/>
        <v>&lt;/period&gt;</v>
      </c>
    </row>
    <row r="95" spans="1:16" x14ac:dyDescent="0.25">
      <c r="C95">
        <v>127</v>
      </c>
      <c r="D95" s="109" t="s">
        <v>308</v>
      </c>
      <c r="E95">
        <f t="shared" si="14"/>
        <v>1</v>
      </c>
      <c r="F95">
        <f t="shared" si="10"/>
        <v>10</v>
      </c>
      <c r="J95" t="str">
        <f t="shared" si="13"/>
        <v>&lt;/context&gt;</v>
      </c>
      <c r="P95" s="106" t="str">
        <f t="shared" si="9"/>
        <v>&lt;/context&gt;</v>
      </c>
    </row>
    <row r="96" spans="1:16" x14ac:dyDescent="0.25">
      <c r="C96">
        <v>128</v>
      </c>
      <c r="D96" s="109" t="s">
        <v>309</v>
      </c>
      <c r="E96">
        <f t="shared" si="14"/>
        <v>1</v>
      </c>
      <c r="F96">
        <f t="shared" si="10"/>
        <v>26</v>
      </c>
      <c r="J96" t="str">
        <f t="shared" si="13"/>
        <v>&lt;!--Context_Instant_pre--&gt;</v>
      </c>
      <c r="P96" s="106" t="str">
        <f t="shared" si="9"/>
        <v>&lt;!--Context_Instant_pre--&gt;</v>
      </c>
    </row>
    <row r="97" spans="3:16" x14ac:dyDescent="0.25">
      <c r="C97">
        <v>129</v>
      </c>
      <c r="D97" s="109" t="s">
        <v>310</v>
      </c>
      <c r="E97">
        <f t="shared" si="14"/>
        <v>1</v>
      </c>
      <c r="F97">
        <f t="shared" si="10"/>
        <v>18</v>
      </c>
      <c r="J97" t="str">
        <f t="shared" si="13"/>
        <v>&lt;context id="c11"&gt;</v>
      </c>
      <c r="P97" s="106" t="str">
        <f t="shared" si="9"/>
        <v>&lt;context id="c11"&gt;</v>
      </c>
    </row>
    <row r="98" spans="3:16" x14ac:dyDescent="0.25">
      <c r="C98">
        <v>130</v>
      </c>
      <c r="D98" s="109" t="s">
        <v>301</v>
      </c>
      <c r="E98">
        <f t="shared" si="14"/>
        <v>1</v>
      </c>
      <c r="F98">
        <f t="shared" si="10"/>
        <v>8</v>
      </c>
      <c r="J98" t="str">
        <f t="shared" si="13"/>
        <v>&lt;entity&gt;</v>
      </c>
      <c r="P98" s="106" t="str">
        <f t="shared" si="9"/>
        <v>&lt;entity&gt;</v>
      </c>
    </row>
    <row r="99" spans="3:16" x14ac:dyDescent="0.25">
      <c r="C99">
        <v>131</v>
      </c>
      <c r="D99" s="109" t="s">
        <v>302</v>
      </c>
      <c r="E99">
        <f t="shared" si="14"/>
        <v>1</v>
      </c>
      <c r="F99">
        <f>FIND("&gt;",D99,1)</f>
        <v>44</v>
      </c>
      <c r="G99">
        <f t="shared" ref="G99:G116" si="15">FIND("&lt;",D99,F99)</f>
        <v>53</v>
      </c>
      <c r="H99">
        <f t="shared" ref="H99:H116" si="16">FIND("&gt;",D99,G99)</f>
        <v>65</v>
      </c>
      <c r="J99" t="str">
        <f>MID(D99,E99,F99)</f>
        <v>&lt;identifier scheme="http://www.dcca.dk/cvr"&gt;</v>
      </c>
      <c r="K99" s="107">
        <f>Regnskabsstatistik!F2</f>
        <v>17150413</v>
      </c>
      <c r="L99" t="str">
        <f>MID(D99,G99,H99)</f>
        <v>&lt;/identifier&gt;</v>
      </c>
      <c r="P99" s="106" t="str">
        <f t="shared" si="9"/>
        <v>&lt;identifier scheme="http://www.dcca.dk/cvr"&gt;17150413&lt;/identifier&gt;</v>
      </c>
    </row>
    <row r="100" spans="3:16" x14ac:dyDescent="0.25">
      <c r="C100">
        <v>132</v>
      </c>
      <c r="D100" s="109" t="s">
        <v>303</v>
      </c>
      <c r="E100">
        <f t="shared" si="14"/>
        <v>1</v>
      </c>
      <c r="F100">
        <f t="shared" si="10"/>
        <v>9</v>
      </c>
      <c r="J100" t="str">
        <f t="shared" si="13"/>
        <v>&lt;/entity&gt;</v>
      </c>
      <c r="P100" s="106" t="str">
        <f t="shared" si="9"/>
        <v>&lt;/entity&gt;</v>
      </c>
    </row>
    <row r="101" spans="3:16" x14ac:dyDescent="0.25">
      <c r="C101">
        <v>133</v>
      </c>
      <c r="D101" s="109" t="s">
        <v>304</v>
      </c>
      <c r="E101">
        <f t="shared" si="14"/>
        <v>1</v>
      </c>
      <c r="F101">
        <f t="shared" si="10"/>
        <v>8</v>
      </c>
      <c r="J101" t="str">
        <f t="shared" si="13"/>
        <v>&lt;period&gt;</v>
      </c>
      <c r="P101" s="106" t="str">
        <f t="shared" si="9"/>
        <v>&lt;period&gt;</v>
      </c>
    </row>
    <row r="102" spans="3:16" x14ac:dyDescent="0.25">
      <c r="C102">
        <v>134</v>
      </c>
      <c r="D102" s="109" t="s">
        <v>311</v>
      </c>
      <c r="E102">
        <f t="shared" si="14"/>
        <v>1</v>
      </c>
      <c r="F102">
        <f t="shared" si="10"/>
        <v>9</v>
      </c>
      <c r="G102">
        <f t="shared" si="15"/>
        <v>20</v>
      </c>
      <c r="H102">
        <f t="shared" si="16"/>
        <v>29</v>
      </c>
      <c r="J102" t="str">
        <f t="shared" si="13"/>
        <v>&lt;instant&gt;</v>
      </c>
      <c r="K102" s="108" t="str">
        <f>Regnskabsstatistik!F6</f>
        <v>2023-01-01</v>
      </c>
      <c r="L102" t="str">
        <f>MID(D102,G102,H102)</f>
        <v>&lt;/instant&gt;</v>
      </c>
      <c r="P102" s="106" t="str">
        <f t="shared" si="9"/>
        <v>&lt;instant&gt;2023-01-01&lt;/instant&gt;</v>
      </c>
    </row>
    <row r="103" spans="3:16" x14ac:dyDescent="0.25">
      <c r="C103">
        <v>135</v>
      </c>
      <c r="D103" s="109" t="s">
        <v>307</v>
      </c>
      <c r="E103">
        <f t="shared" si="14"/>
        <v>1</v>
      </c>
      <c r="F103">
        <f t="shared" si="10"/>
        <v>9</v>
      </c>
      <c r="J103" t="str">
        <f t="shared" si="13"/>
        <v>&lt;/period&gt;</v>
      </c>
      <c r="P103" s="106" t="str">
        <f t="shared" si="9"/>
        <v>&lt;/period&gt;</v>
      </c>
    </row>
    <row r="104" spans="3:16" x14ac:dyDescent="0.25">
      <c r="C104">
        <v>136</v>
      </c>
      <c r="D104" s="109" t="s">
        <v>308</v>
      </c>
      <c r="E104">
        <f t="shared" si="14"/>
        <v>1</v>
      </c>
      <c r="F104">
        <f t="shared" si="10"/>
        <v>10</v>
      </c>
      <c r="J104" t="str">
        <f t="shared" si="13"/>
        <v>&lt;/context&gt;</v>
      </c>
      <c r="P104" s="106" t="str">
        <f t="shared" si="9"/>
        <v>&lt;/context&gt;</v>
      </c>
    </row>
    <row r="105" spans="3:16" x14ac:dyDescent="0.25">
      <c r="C105">
        <v>137</v>
      </c>
      <c r="D105" s="109" t="s">
        <v>312</v>
      </c>
      <c r="E105">
        <f t="shared" si="14"/>
        <v>1</v>
      </c>
      <c r="F105">
        <f t="shared" si="10"/>
        <v>22</v>
      </c>
      <c r="J105" t="str">
        <f t="shared" si="13"/>
        <v>&lt;!--Context_Instant--&gt;</v>
      </c>
      <c r="P105" s="106" t="str">
        <f t="shared" si="9"/>
        <v>&lt;!--Context_Instant--&gt;</v>
      </c>
    </row>
    <row r="106" spans="3:16" x14ac:dyDescent="0.25">
      <c r="C106">
        <v>138</v>
      </c>
      <c r="D106" s="109" t="s">
        <v>313</v>
      </c>
      <c r="E106">
        <f t="shared" si="14"/>
        <v>1</v>
      </c>
      <c r="F106">
        <f t="shared" si="10"/>
        <v>18</v>
      </c>
      <c r="J106" t="str">
        <f t="shared" si="13"/>
        <v>&lt;context id="c12"&gt;</v>
      </c>
      <c r="P106" s="106" t="str">
        <f t="shared" si="9"/>
        <v>&lt;context id="c12"&gt;</v>
      </c>
    </row>
    <row r="107" spans="3:16" x14ac:dyDescent="0.25">
      <c r="C107">
        <v>139</v>
      </c>
      <c r="D107" s="109" t="s">
        <v>301</v>
      </c>
      <c r="E107">
        <f t="shared" si="14"/>
        <v>1</v>
      </c>
      <c r="F107">
        <f t="shared" si="10"/>
        <v>8</v>
      </c>
      <c r="J107" t="str">
        <f t="shared" si="13"/>
        <v>&lt;entity&gt;</v>
      </c>
      <c r="P107" s="106" t="str">
        <f t="shared" si="9"/>
        <v>&lt;entity&gt;</v>
      </c>
    </row>
    <row r="108" spans="3:16" x14ac:dyDescent="0.25">
      <c r="C108">
        <v>140</v>
      </c>
      <c r="D108" s="109" t="s">
        <v>302</v>
      </c>
      <c r="E108">
        <f t="shared" si="14"/>
        <v>1</v>
      </c>
      <c r="F108">
        <f t="shared" si="10"/>
        <v>44</v>
      </c>
      <c r="G108">
        <f t="shared" si="15"/>
        <v>53</v>
      </c>
      <c r="H108">
        <f t="shared" si="16"/>
        <v>65</v>
      </c>
      <c r="J108" t="str">
        <f t="shared" si="13"/>
        <v>&lt;identifier scheme="http://www.dcca.dk/cvr"&gt;</v>
      </c>
      <c r="K108" s="107">
        <f>Regnskabsstatistik!F2</f>
        <v>17150413</v>
      </c>
      <c r="L108" t="str">
        <f>MID(D108,G108,H108)</f>
        <v>&lt;/identifier&gt;</v>
      </c>
      <c r="P108" s="106" t="str">
        <f t="shared" si="9"/>
        <v>&lt;identifier scheme="http://www.dcca.dk/cvr"&gt;17150413&lt;/identifier&gt;</v>
      </c>
    </row>
    <row r="109" spans="3:16" x14ac:dyDescent="0.25">
      <c r="C109">
        <v>141</v>
      </c>
      <c r="D109" s="109" t="s">
        <v>303</v>
      </c>
      <c r="E109">
        <f t="shared" si="14"/>
        <v>1</v>
      </c>
      <c r="F109">
        <f t="shared" si="10"/>
        <v>9</v>
      </c>
      <c r="J109" t="str">
        <f t="shared" si="13"/>
        <v>&lt;/entity&gt;</v>
      </c>
      <c r="P109" s="106" t="str">
        <f t="shared" si="9"/>
        <v>&lt;/entity&gt;</v>
      </c>
    </row>
    <row r="110" spans="3:16" x14ac:dyDescent="0.25">
      <c r="C110">
        <v>142</v>
      </c>
      <c r="D110" s="109" t="s">
        <v>304</v>
      </c>
      <c r="E110">
        <f t="shared" si="14"/>
        <v>1</v>
      </c>
      <c r="F110">
        <f t="shared" si="10"/>
        <v>8</v>
      </c>
      <c r="J110" t="str">
        <f t="shared" si="13"/>
        <v>&lt;period&gt;</v>
      </c>
      <c r="P110" s="106" t="str">
        <f t="shared" si="9"/>
        <v>&lt;period&gt;</v>
      </c>
    </row>
    <row r="111" spans="3:16" x14ac:dyDescent="0.25">
      <c r="C111">
        <v>143</v>
      </c>
      <c r="D111" s="109" t="s">
        <v>314</v>
      </c>
      <c r="E111">
        <f t="shared" si="14"/>
        <v>1</v>
      </c>
      <c r="F111">
        <f t="shared" si="10"/>
        <v>9</v>
      </c>
      <c r="G111">
        <f t="shared" si="15"/>
        <v>20</v>
      </c>
      <c r="H111">
        <f t="shared" si="16"/>
        <v>29</v>
      </c>
      <c r="J111" t="str">
        <f t="shared" si="13"/>
        <v>&lt;instant&gt;</v>
      </c>
      <c r="K111" s="108" t="str">
        <f>Regnskabsstatistik!G6</f>
        <v>2023-12-31</v>
      </c>
      <c r="L111" t="str">
        <f>MID(D111,G111,H111)</f>
        <v>&lt;/instant&gt;</v>
      </c>
      <c r="P111" s="106" t="str">
        <f t="shared" si="9"/>
        <v>&lt;instant&gt;2023-12-31&lt;/instant&gt;</v>
      </c>
    </row>
    <row r="112" spans="3:16" x14ac:dyDescent="0.25">
      <c r="C112">
        <v>144</v>
      </c>
      <c r="D112" s="109" t="s">
        <v>307</v>
      </c>
      <c r="E112">
        <f t="shared" si="14"/>
        <v>1</v>
      </c>
      <c r="F112">
        <f t="shared" si="10"/>
        <v>9</v>
      </c>
      <c r="J112" t="str">
        <f t="shared" si="13"/>
        <v>&lt;/period&gt;</v>
      </c>
      <c r="P112" s="106" t="str">
        <f t="shared" si="9"/>
        <v>&lt;/period&gt;</v>
      </c>
    </row>
    <row r="113" spans="3:16" x14ac:dyDescent="0.25">
      <c r="C113">
        <v>145</v>
      </c>
      <c r="D113" s="109" t="s">
        <v>308</v>
      </c>
      <c r="E113">
        <f t="shared" si="14"/>
        <v>1</v>
      </c>
      <c r="F113">
        <f t="shared" si="10"/>
        <v>10</v>
      </c>
      <c r="J113" t="str">
        <f t="shared" si="13"/>
        <v>&lt;/context&gt;</v>
      </c>
      <c r="P113" s="106" t="str">
        <f t="shared" si="9"/>
        <v>&lt;/context&gt;</v>
      </c>
    </row>
    <row r="114" spans="3:16" x14ac:dyDescent="0.25">
      <c r="C114">
        <v>146</v>
      </c>
      <c r="D114" s="109" t="s">
        <v>315</v>
      </c>
      <c r="E114">
        <v>1</v>
      </c>
      <c r="F114">
        <v>4</v>
      </c>
      <c r="G114">
        <f>FIND("-",D114,F114)</f>
        <v>4</v>
      </c>
      <c r="H114">
        <f t="shared" si="16"/>
        <v>15</v>
      </c>
      <c r="J114" t="str">
        <f>MID(D114,E114,F114)</f>
        <v>&lt;!--</v>
      </c>
      <c r="K114" s="107" t="str">
        <f>Regnskabsstatistik!F8</f>
        <v>DKK</v>
      </c>
      <c r="L114" t="s">
        <v>337</v>
      </c>
      <c r="P114" s="106" t="str">
        <f>+J114&amp;K114&amp;L114</f>
        <v>&lt;!--DKK 1000--&gt;</v>
      </c>
    </row>
    <row r="115" spans="3:16" x14ac:dyDescent="0.25">
      <c r="C115">
        <v>147</v>
      </c>
      <c r="D115" s="109" t="s">
        <v>316</v>
      </c>
      <c r="E115">
        <f t="shared" si="14"/>
        <v>1</v>
      </c>
      <c r="F115">
        <f t="shared" si="10"/>
        <v>14</v>
      </c>
      <c r="J115" t="str">
        <f t="shared" si="13"/>
        <v>&lt;unit id="u1"&gt;</v>
      </c>
      <c r="P115" s="106" t="str">
        <f t="shared" si="9"/>
        <v>&lt;unit id="u1"&gt;</v>
      </c>
    </row>
    <row r="116" spans="3:16" x14ac:dyDescent="0.25">
      <c r="C116">
        <v>148</v>
      </c>
      <c r="D116" s="109" t="s">
        <v>317</v>
      </c>
      <c r="E116">
        <f t="shared" si="14"/>
        <v>1</v>
      </c>
      <c r="F116">
        <f t="shared" si="10"/>
        <v>9</v>
      </c>
      <c r="G116">
        <f t="shared" si="15"/>
        <v>21</v>
      </c>
      <c r="H116">
        <f t="shared" si="16"/>
        <v>30</v>
      </c>
      <c r="J116" t="str">
        <f>MID(D116,E116,F116)&amp;"iso4217:"</f>
        <v>&lt;measure&gt;iso4217:</v>
      </c>
      <c r="K116" s="107" t="str">
        <f>Regnskabsstatistik!F8</f>
        <v>DKK</v>
      </c>
      <c r="L116" t="str">
        <f>MID(D116,G116,H116)</f>
        <v>&lt;/measure&gt;</v>
      </c>
      <c r="P116" s="106" t="str">
        <f>+J116&amp;K116&amp;L116</f>
        <v>&lt;measure&gt;iso4217:DKK&lt;/measure&gt;</v>
      </c>
    </row>
    <row r="117" spans="3:16" x14ac:dyDescent="0.25">
      <c r="C117">
        <v>149</v>
      </c>
      <c r="D117" s="109" t="s">
        <v>318</v>
      </c>
      <c r="E117">
        <f t="shared" si="14"/>
        <v>1</v>
      </c>
      <c r="F117">
        <f t="shared" si="10"/>
        <v>7</v>
      </c>
      <c r="J117" t="str">
        <f t="shared" si="13"/>
        <v>&lt;/unit&gt;</v>
      </c>
      <c r="P117" s="106" t="str">
        <f t="shared" si="9"/>
        <v>&lt;/unit&gt;</v>
      </c>
    </row>
    <row r="118" spans="3:16" x14ac:dyDescent="0.25">
      <c r="C118">
        <v>150</v>
      </c>
      <c r="D118" s="109" t="s">
        <v>319</v>
      </c>
      <c r="E118">
        <f t="shared" si="14"/>
        <v>1</v>
      </c>
      <c r="F118">
        <f t="shared" si="10"/>
        <v>7</v>
      </c>
      <c r="J118" t="str">
        <f t="shared" si="13"/>
        <v>&lt;/xbrl&gt;</v>
      </c>
      <c r="P118" s="106"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4"/>
  <sheetViews>
    <sheetView showGridLines="0" tabSelected="1" workbookViewId="0">
      <pane ySplit="1" topLeftCell="A2" activePane="bottomLeft" state="frozen"/>
      <selection pane="bottomLeft" activeCell="D10" sqref="D10"/>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7" ht="41.25" customHeight="1" thickBot="1" x14ac:dyDescent="0.5">
      <c r="A1" s="127" t="str">
        <f ca="1">OFFSET($C1,0,E1-1)</f>
        <v>How to upload the XBRL-file</v>
      </c>
      <c r="B1" s="22"/>
      <c r="C1" s="4" t="s">
        <v>599</v>
      </c>
      <c r="D1" s="129" t="s">
        <v>600</v>
      </c>
      <c r="E1" s="10">
        <v>2</v>
      </c>
    </row>
    <row r="2" spans="1:7" ht="27" customHeight="1" x14ac:dyDescent="0.25">
      <c r="A2" s="126"/>
      <c r="B2" s="125" t="str">
        <f ca="1">OFFSET($C2,0,$E$1-1)</f>
        <v>This is a guide to create an XBRL-file to report to the Business Accounts Statistics to Statistics Denmark</v>
      </c>
      <c r="C2" s="123" t="s">
        <v>607</v>
      </c>
      <c r="D2" s="12" t="s">
        <v>634</v>
      </c>
      <c r="E2" s="4"/>
    </row>
    <row r="3" spans="1:7" x14ac:dyDescent="0.25">
      <c r="A3" s="16"/>
      <c r="B3" s="125"/>
      <c r="C3"/>
      <c r="D3" s="12"/>
    </row>
    <row r="4" spans="1:7" ht="18.75" x14ac:dyDescent="0.3">
      <c r="A4" s="16"/>
      <c r="B4" s="239" t="str">
        <f t="shared" ref="B4:B14" ca="1" si="0">OFFSET($C4,0,$E$1-1)</f>
        <v>1. How to create and save an XBRL-file</v>
      </c>
      <c r="C4" s="124" t="s">
        <v>432</v>
      </c>
      <c r="D4" s="129" t="s">
        <v>604</v>
      </c>
    </row>
    <row r="5" spans="1:7" ht="19.5" customHeight="1" x14ac:dyDescent="0.25">
      <c r="A5" s="126"/>
      <c r="B5" s="125" t="str">
        <f t="shared" ca="1" si="0"/>
        <v xml:space="preserve">Fill in the reporting form for the chosen company in the worksheet "Regnskabsstatistik". All the gray fields must be filled in for the report to be correct. </v>
      </c>
      <c r="C5" s="123" t="s">
        <v>431</v>
      </c>
      <c r="D5" s="4" t="s">
        <v>556</v>
      </c>
    </row>
    <row r="6" spans="1:7" ht="15.75" x14ac:dyDescent="0.25">
      <c r="A6" s="126"/>
      <c r="B6" s="125"/>
      <c r="C6" s="123"/>
    </row>
    <row r="7" spans="1:7" ht="15.75" x14ac:dyDescent="0.25">
      <c r="A7" s="126"/>
      <c r="B7" s="125" t="str">
        <f t="shared" ca="1" si="0"/>
        <v>The worksheet " XBRL" contains the whole XBRL taxonomy</v>
      </c>
      <c r="C7" s="123" t="s">
        <v>606</v>
      </c>
      <c r="D7" s="4" t="s">
        <v>601</v>
      </c>
    </row>
    <row r="8" spans="1:7" ht="15.75" x14ac:dyDescent="0.25">
      <c r="A8" s="126"/>
      <c r="B8" s="125" t="str">
        <f t="shared" ca="1" si="0"/>
        <v xml:space="preserve">Copy column P to eg. Notepad and save it. </v>
      </c>
      <c r="C8" s="123" t="s">
        <v>339</v>
      </c>
      <c r="D8" s="4" t="s">
        <v>602</v>
      </c>
    </row>
    <row r="9" spans="1:7" x14ac:dyDescent="0.25">
      <c r="A9" s="3"/>
      <c r="D9" s="10"/>
      <c r="E9" s="11"/>
      <c r="F9" s="30"/>
      <c r="G9" s="4"/>
    </row>
    <row r="10" spans="1:7" x14ac:dyDescent="0.25">
      <c r="A10" s="3"/>
      <c r="B10" s="125"/>
      <c r="D10" s="130"/>
    </row>
    <row r="11" spans="1:7" x14ac:dyDescent="0.25">
      <c r="A11" s="3"/>
      <c r="B11" s="125" t="str">
        <f t="shared" ca="1" si="0"/>
        <v>If you use Notepad to create and save the XBRL-file please remember to change the format to an UTF-8 code  - figure A below</v>
      </c>
      <c r="C11" s="123" t="s">
        <v>341</v>
      </c>
      <c r="D11" s="4" t="s">
        <v>603</v>
      </c>
    </row>
    <row r="12" spans="1:7" x14ac:dyDescent="0.25">
      <c r="A12" s="3"/>
      <c r="B12" s="244" t="str">
        <f t="shared" ca="1" si="0"/>
        <v>If you do not save the format as an UTF-8 code your file will be rejected when you try to upload it</v>
      </c>
      <c r="C12" s="255" t="s">
        <v>340</v>
      </c>
      <c r="D12" s="4" t="s">
        <v>605</v>
      </c>
    </row>
    <row r="13" spans="1:7" x14ac:dyDescent="0.25">
      <c r="A13" s="3"/>
      <c r="B13" s="125"/>
    </row>
    <row r="14" spans="1:7" x14ac:dyDescent="0.25">
      <c r="A14" s="3"/>
      <c r="B14" s="125" t="str">
        <f t="shared" ca="1" si="0"/>
        <v>Figure A</v>
      </c>
      <c r="C14" s="4" t="s">
        <v>342</v>
      </c>
      <c r="D14" s="4" t="s">
        <v>343</v>
      </c>
    </row>
    <row r="15" spans="1:7" x14ac:dyDescent="0.25">
      <c r="B15" s="125"/>
    </row>
    <row r="16" spans="1:7" x14ac:dyDescent="0.25">
      <c r="B16" s="125"/>
      <c r="C16" s="235"/>
    </row>
    <row r="17" spans="2:4" x14ac:dyDescent="0.25">
      <c r="B17" s="125"/>
    </row>
    <row r="18" spans="2:4" x14ac:dyDescent="0.25">
      <c r="C18" s="235"/>
    </row>
    <row r="20" spans="2:4" x14ac:dyDescent="0.25">
      <c r="C20" s="235"/>
    </row>
    <row r="22" spans="2:4" x14ac:dyDescent="0.25">
      <c r="C22" s="235"/>
    </row>
    <row r="23" spans="2:4" ht="18.75" x14ac:dyDescent="0.3">
      <c r="B23" s="239" t="str">
        <f t="shared" ref="B23:B24" ca="1" si="1">OFFSET($C23,0,$E$1-1)</f>
        <v>2. Start</v>
      </c>
      <c r="C23" s="4" t="s">
        <v>444</v>
      </c>
      <c r="D23" s="4" t="s">
        <v>444</v>
      </c>
    </row>
    <row r="24" spans="2:4" ht="15.75" x14ac:dyDescent="0.25">
      <c r="B24" s="236" t="str">
        <f t="shared" ca="1" si="1"/>
        <v>Go to our homepage</v>
      </c>
      <c r="C24" s="4" t="s">
        <v>568</v>
      </c>
      <c r="D24" s="4" t="s">
        <v>567</v>
      </c>
    </row>
    <row r="25" spans="2:4" x14ac:dyDescent="0.25">
      <c r="B25" s="235" t="s">
        <v>443</v>
      </c>
    </row>
    <row r="26" spans="2:4" x14ac:dyDescent="0.25">
      <c r="B26" s="235"/>
    </row>
    <row r="27" spans="2:4" ht="15.75" x14ac:dyDescent="0.25">
      <c r="B27" s="236" t="str">
        <f t="shared" ref="B27" ca="1" si="2">OFFSET($C27,0,$E$1-1)</f>
        <v>Choose the ¨INDBERET XBRL¨ button to begin</v>
      </c>
      <c r="C27" s="255" t="s">
        <v>569</v>
      </c>
      <c r="D27" s="4" t="s">
        <v>570</v>
      </c>
    </row>
    <row r="28" spans="2:4" x14ac:dyDescent="0.25">
      <c r="B28" s="235"/>
    </row>
    <row r="29" spans="2:4" ht="18.75" x14ac:dyDescent="0.3">
      <c r="B29" s="239"/>
    </row>
    <row r="30" spans="2:4" ht="18.75" x14ac:dyDescent="0.3">
      <c r="B30" s="239"/>
    </row>
    <row r="31" spans="2:4" ht="18.75" x14ac:dyDescent="0.3">
      <c r="B31" s="239"/>
    </row>
    <row r="32" spans="2:4" ht="16.5" customHeight="1" x14ac:dyDescent="0.3">
      <c r="B32" s="239"/>
    </row>
    <row r="33" spans="2:4" ht="18.75" x14ac:dyDescent="0.3">
      <c r="B33" s="239"/>
    </row>
    <row r="34" spans="2:4" ht="18.75" x14ac:dyDescent="0.3">
      <c r="B34" s="239"/>
    </row>
    <row r="35" spans="2:4" ht="18.75" x14ac:dyDescent="0.3">
      <c r="B35" s="239"/>
    </row>
    <row r="36" spans="2:4" ht="18.75" x14ac:dyDescent="0.3">
      <c r="B36" s="239"/>
    </row>
    <row r="37" spans="2:4" ht="18.75" x14ac:dyDescent="0.3">
      <c r="B37" s="239"/>
    </row>
    <row r="38" spans="2:4" ht="18.75" x14ac:dyDescent="0.3">
      <c r="B38" s="239"/>
    </row>
    <row r="39" spans="2:4" ht="18.75" x14ac:dyDescent="0.3">
      <c r="B39" s="239"/>
    </row>
    <row r="40" spans="2:4" ht="18.75" x14ac:dyDescent="0.3">
      <c r="B40" s="239"/>
    </row>
    <row r="41" spans="2:4" ht="18.75" x14ac:dyDescent="0.3">
      <c r="B41" s="239"/>
    </row>
    <row r="42" spans="2:4" ht="18.75" x14ac:dyDescent="0.3">
      <c r="B42" s="239"/>
    </row>
    <row r="43" spans="2:4" ht="18.75" x14ac:dyDescent="0.3">
      <c r="B43" s="239"/>
    </row>
    <row r="44" spans="2:4" ht="18.75" x14ac:dyDescent="0.3">
      <c r="B44" s="239"/>
    </row>
    <row r="45" spans="2:4" ht="18.75" x14ac:dyDescent="0.3">
      <c r="B45" s="239"/>
    </row>
    <row r="46" spans="2:4" ht="18.75" x14ac:dyDescent="0.3">
      <c r="B46" s="239"/>
    </row>
    <row r="47" spans="2:4" ht="42.75" customHeight="1" x14ac:dyDescent="0.25">
      <c r="B47" s="257" t="str">
        <f t="shared" ref="B47" ca="1" si="3">OFFSET($C47,0,$E$1-1)</f>
        <v>Login with the emplyee digital signature (NemId medarbejdersignatur) provided by your company
Press ¨Start selvbetjening¨</v>
      </c>
      <c r="C47" s="254" t="s">
        <v>571</v>
      </c>
      <c r="D47" s="240" t="s">
        <v>572</v>
      </c>
    </row>
    <row r="48" spans="2:4" x14ac:dyDescent="0.25">
      <c r="C48" s="235"/>
    </row>
    <row r="53" spans="2:3" x14ac:dyDescent="0.25">
      <c r="C53" s="235"/>
    </row>
    <row r="55" spans="2:3" ht="18.75" x14ac:dyDescent="0.3">
      <c r="B55" s="188"/>
    </row>
    <row r="68" spans="2:4" ht="18.75" x14ac:dyDescent="0.3">
      <c r="B68" s="239" t="str">
        <f t="shared" ref="B68:B71" ca="1" si="4">OFFSET($C68,0,$E$1-1)</f>
        <v>2.1 Virk.dk - Business Account Statistics</v>
      </c>
      <c r="C68" s="4" t="s">
        <v>433</v>
      </c>
      <c r="D68" s="4" t="s">
        <v>625</v>
      </c>
    </row>
    <row r="69" spans="2:4" ht="15.75" x14ac:dyDescent="0.25">
      <c r="B69" s="236" t="str">
        <f t="shared" ca="1" si="4"/>
        <v>In the section below: ¨vælg den ønskede indberetning og myndighed¨ you must choose the item:</v>
      </c>
      <c r="C69" s="4" t="s">
        <v>453</v>
      </c>
      <c r="D69" s="4" t="s">
        <v>454</v>
      </c>
    </row>
    <row r="70" spans="2:4" ht="15.75" x14ac:dyDescent="0.25">
      <c r="B70" s="237" t="str">
        <f t="shared" ca="1" si="4"/>
        <v xml:space="preserve"> Regnskabsstatistik til Danmarks Statistik </v>
      </c>
      <c r="C70" s="4" t="s">
        <v>435</v>
      </c>
      <c r="D70" s="4" t="s">
        <v>435</v>
      </c>
    </row>
    <row r="71" spans="2:4" ht="15.75" x14ac:dyDescent="0.25">
      <c r="B71" s="236" t="str">
        <f t="shared" ca="1" si="4"/>
        <v>Click on the ”næste”-button to continue</v>
      </c>
      <c r="C71" s="4" t="s">
        <v>434</v>
      </c>
      <c r="D71" s="4" t="s">
        <v>452</v>
      </c>
    </row>
    <row r="100" spans="2:4" ht="18.75" x14ac:dyDescent="0.3">
      <c r="B100" s="239" t="str">
        <f t="shared" ref="B100:B101" ca="1" si="5">OFFSET($C100,0,$E$1-1)</f>
        <v>2.2 Upload XBRL file</v>
      </c>
      <c r="C100" s="4" t="s">
        <v>436</v>
      </c>
      <c r="D100" s="4" t="s">
        <v>445</v>
      </c>
    </row>
    <row r="101" spans="2:4" ht="15.75" x14ac:dyDescent="0.25">
      <c r="B101" s="236" t="str">
        <f t="shared" ca="1" si="5"/>
        <v>Click on the ”vælg fil”- button to find and upload the XBRL-file and click on the ”næste” - button to continue</v>
      </c>
      <c r="C101" s="234" t="s">
        <v>437</v>
      </c>
      <c r="D101" s="4" t="s">
        <v>451</v>
      </c>
    </row>
    <row r="133" spans="2:4" ht="18.75" x14ac:dyDescent="0.3">
      <c r="B133" s="239" t="str">
        <f t="shared" ref="B133:B135" ca="1" si="6">OFFSET($C133,0,$E$1-1)</f>
        <v>2.3 Test the XBRL file and send the report</v>
      </c>
      <c r="C133" s="4" t="s">
        <v>438</v>
      </c>
      <c r="D133" s="4" t="s">
        <v>446</v>
      </c>
    </row>
    <row r="134" spans="2:4" ht="30" x14ac:dyDescent="0.25">
      <c r="B134" s="258" t="str">
        <f t="shared" ca="1" si="6"/>
        <v>If you wish to test the XBRL file i correct, you can press the ' Test' button 
Or you can upload the report to Statistic Denmark</v>
      </c>
      <c r="C134" s="4" t="s">
        <v>439</v>
      </c>
      <c r="D134" s="240" t="s">
        <v>447</v>
      </c>
    </row>
    <row r="135" spans="2:4" ht="15.75" x14ac:dyDescent="0.25">
      <c r="B135" s="237" t="str">
        <f t="shared" ca="1" si="6"/>
        <v xml:space="preserve">REMINDER: Please remember to control that the companys name (Navn) and the cvr. no (CVR-nummer) is correct. </v>
      </c>
      <c r="C135" s="238" t="s">
        <v>440</v>
      </c>
      <c r="D135" s="4" t="s">
        <v>448</v>
      </c>
    </row>
    <row r="173" spans="2:4" ht="18.75" x14ac:dyDescent="0.3">
      <c r="B173" s="239" t="str">
        <f t="shared" ref="B173:B174" ca="1" si="7">OFFSET($C173,0,$E$1-1)</f>
        <v>3. Receipt</v>
      </c>
      <c r="C173" s="4" t="s">
        <v>441</v>
      </c>
      <c r="D173" s="4" t="s">
        <v>449</v>
      </c>
    </row>
    <row r="174" spans="2:4" ht="15.75" x14ac:dyDescent="0.25">
      <c r="B174" s="236" t="str">
        <f t="shared" ca="1" si="7"/>
        <v>You wil receive a receipt as a validation that the report have been received and accepted</v>
      </c>
      <c r="C174" s="4" t="s">
        <v>442</v>
      </c>
      <c r="D174" s="4" t="s">
        <v>450</v>
      </c>
    </row>
  </sheetData>
  <hyperlinks>
    <hyperlink ref="B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showGridLines="0" workbookViewId="0">
      <selection activeCell="D3" sqref="D3"/>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5" ht="41.25" customHeight="1" thickBot="1" x14ac:dyDescent="0.5">
      <c r="A1" s="127" t="str">
        <f ca="1">OFFSET($C1,0,E1-1)</f>
        <v xml:space="preserve">FAQ about the Business Accounts Statistics </v>
      </c>
      <c r="B1" s="22"/>
      <c r="C1" s="241" t="s">
        <v>467</v>
      </c>
      <c r="D1" s="247" t="s">
        <v>635</v>
      </c>
      <c r="E1" s="10">
        <v>2</v>
      </c>
    </row>
    <row r="2" spans="1:5" ht="41.25" customHeight="1" x14ac:dyDescent="0.45">
      <c r="A2" s="248"/>
      <c r="B2" s="249" t="str">
        <f ca="1">OFFSET($C2,0,$E$1-1)</f>
        <v>Purpose</v>
      </c>
      <c r="C2" s="241" t="s">
        <v>470</v>
      </c>
      <c r="D2" s="247" t="s">
        <v>469</v>
      </c>
    </row>
    <row r="3" spans="1:5" ht="90.75" customHeight="1" x14ac:dyDescent="0.25">
      <c r="A3" s="126"/>
      <c r="B3" s="243" t="str">
        <f ca="1">OFFSET($C3,0,$E$1-1)</f>
        <v>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v>
      </c>
      <c r="C3" s="241" t="s">
        <v>468</v>
      </c>
      <c r="D3" s="159" t="s">
        <v>626</v>
      </c>
      <c r="E3" s="4"/>
    </row>
    <row r="4" spans="1:5" ht="44.25" customHeight="1" x14ac:dyDescent="0.25">
      <c r="A4" s="126"/>
      <c r="B4" s="243" t="str">
        <f ca="1">OFFSET($C4,0,$E$1-1)</f>
        <v>Reporting to the Business Accounts Statistics is mandatory under the Statistics Denmark Act, cf. Statutory Order no. 599 of 22 June 2000, § 8 and 12</v>
      </c>
      <c r="C4" s="241" t="s">
        <v>474</v>
      </c>
      <c r="D4" s="254" t="s">
        <v>636</v>
      </c>
      <c r="E4" s="4"/>
    </row>
    <row r="5" spans="1:5" ht="15.75" customHeight="1" x14ac:dyDescent="0.25">
      <c r="A5" s="126"/>
      <c r="B5" s="243"/>
      <c r="C5" s="241"/>
      <c r="D5" s="12"/>
      <c r="E5" s="4"/>
    </row>
    <row r="6" spans="1:5" ht="32.25" customHeight="1" x14ac:dyDescent="0.25">
      <c r="A6" s="16"/>
      <c r="B6" s="250" t="str">
        <f t="shared" ref="B6:B16" ca="1" si="0">OFFSET($C6,0,$E$1-1)</f>
        <v>I have the XBRL-file for the The Danish Business Authority - can I use that file to report to Statistic Denmark?</v>
      </c>
      <c r="C6" s="256" t="s">
        <v>609</v>
      </c>
      <c r="D6" s="129" t="s">
        <v>615</v>
      </c>
    </row>
    <row r="7" spans="1:5" ht="15.75" x14ac:dyDescent="0.25">
      <c r="A7" s="126"/>
      <c r="B7" s="243" t="str">
        <f t="shared" ca="1" si="0"/>
        <v>Unfortunely - No</v>
      </c>
      <c r="C7" s="241" t="s">
        <v>471</v>
      </c>
      <c r="D7" s="131" t="s">
        <v>472</v>
      </c>
    </row>
    <row r="8" spans="1:5" ht="42" customHeight="1" x14ac:dyDescent="0.25">
      <c r="A8" s="126"/>
      <c r="B8" s="243" t="str">
        <f t="shared" ca="1" si="0"/>
        <v>The XBRL-taxonomy to Statistic Denmark is different and contains confidential information that is not available in the official Annual Report</v>
      </c>
      <c r="C8" s="241" t="s">
        <v>610</v>
      </c>
      <c r="D8" s="131" t="s">
        <v>617</v>
      </c>
    </row>
    <row r="9" spans="1:5" ht="16.5" customHeight="1" x14ac:dyDescent="0.25">
      <c r="A9" s="126"/>
      <c r="B9" s="242"/>
      <c r="C9" s="123"/>
      <c r="D9" s="131"/>
    </row>
    <row r="10" spans="1:5" ht="15.75" x14ac:dyDescent="0.25">
      <c r="A10" s="126"/>
      <c r="B10" s="250" t="str">
        <f t="shared" ca="1" si="0"/>
        <v>Why is my XBRL-file rejected when I try to upload the report?</v>
      </c>
      <c r="C10" s="123" t="s">
        <v>611</v>
      </c>
      <c r="D10" s="123" t="s">
        <v>616</v>
      </c>
    </row>
    <row r="11" spans="1:5" ht="32.25" customHeight="1" x14ac:dyDescent="0.25">
      <c r="A11" s="126"/>
      <c r="B11" s="243" t="str">
        <f t="shared" ca="1" si="0"/>
        <v>There can be various reasons why a file is rejected</v>
      </c>
      <c r="C11" s="241" t="s">
        <v>612</v>
      </c>
      <c r="D11" s="241" t="s">
        <v>473</v>
      </c>
    </row>
    <row r="12" spans="1:5" ht="90.75" customHeight="1" x14ac:dyDescent="0.25">
      <c r="A12" s="126"/>
      <c r="B12" s="243" t="str">
        <f t="shared" ca="1" si="0"/>
        <v>• As mentioned above, you might be using the wrong taxonomy. If the XBRL-file is made for The Danish Business Authority it will be rejected. 
• The cvr. no. is not correct or the date in the file is not within the accounting year requested
• The file is incomplete and lacks items (Tags) - please try creating a new XBRL-file
• The XBRL-file contains decimals - Also remember that all numbers must be reported in thousands (000)</v>
      </c>
      <c r="C12" s="241" t="s">
        <v>613</v>
      </c>
      <c r="D12" s="254" t="s">
        <v>618</v>
      </c>
      <c r="E12" s="4"/>
    </row>
    <row r="13" spans="1:5" ht="13.5" customHeight="1" x14ac:dyDescent="0.25">
      <c r="A13" s="126"/>
      <c r="B13" s="128"/>
      <c r="C13" s="123"/>
      <c r="D13" s="12"/>
      <c r="E13" s="4"/>
    </row>
    <row r="14" spans="1:5" ht="25.5" customHeight="1" x14ac:dyDescent="0.25">
      <c r="A14" s="16"/>
      <c r="B14" s="249" t="str">
        <f t="shared" ca="1" si="0"/>
        <v>Contact information</v>
      </c>
      <c r="C14" s="123" t="s">
        <v>614</v>
      </c>
      <c r="D14" s="123" t="s">
        <v>475</v>
      </c>
    </row>
    <row r="15" spans="1:5" x14ac:dyDescent="0.25">
      <c r="B15" s="243" t="str">
        <f t="shared" ca="1" si="0"/>
        <v>Telephone : 39173570</v>
      </c>
      <c r="C15" s="240" t="s">
        <v>478</v>
      </c>
      <c r="D15" s="240" t="s">
        <v>476</v>
      </c>
    </row>
    <row r="16" spans="1:5" x14ac:dyDescent="0.25">
      <c r="B16" s="243" t="str">
        <f t="shared" ca="1" si="0"/>
        <v>Email: Regn@dst.dk</v>
      </c>
      <c r="C16" s="240" t="s">
        <v>477</v>
      </c>
      <c r="D16" s="240" t="s">
        <v>477</v>
      </c>
    </row>
    <row r="17" spans="1:4" ht="33" customHeight="1" x14ac:dyDescent="0.25">
      <c r="B17" s="243"/>
      <c r="C17" s="240"/>
      <c r="D17" s="240"/>
    </row>
    <row r="18" spans="1:4" x14ac:dyDescent="0.25">
      <c r="B18" s="243"/>
      <c r="C18" s="240"/>
      <c r="D18" s="240"/>
    </row>
    <row r="20" spans="1:4" x14ac:dyDescent="0.25">
      <c r="A20" s="3"/>
      <c r="B20" s="125"/>
      <c r="C20"/>
    </row>
    <row r="21" spans="1:4" x14ac:dyDescent="0.25">
      <c r="A21" s="3"/>
      <c r="B21" s="128"/>
    </row>
    <row r="22" spans="1:4" x14ac:dyDescent="0.25">
      <c r="A22" s="3"/>
      <c r="B22" s="125"/>
      <c r="C22" s="123"/>
    </row>
    <row r="23" spans="1:4" x14ac:dyDescent="0.25">
      <c r="A23" s="3"/>
      <c r="B23" s="125"/>
      <c r="C23" s="123"/>
    </row>
    <row r="24" spans="1:4" x14ac:dyDescent="0.25">
      <c r="A24" s="3"/>
      <c r="B24" s="125"/>
    </row>
    <row r="25" spans="1:4" x14ac:dyDescent="0.25">
      <c r="A25" s="3"/>
      <c r="B25" s="125"/>
      <c r="C25" s="123"/>
      <c r="D25" s="130"/>
    </row>
    <row r="26" spans="1:4" x14ac:dyDescent="0.25">
      <c r="A26" s="3"/>
      <c r="B26" s="125"/>
      <c r="C26" s="123"/>
    </row>
    <row r="27" spans="1:4" x14ac:dyDescent="0.25">
      <c r="B27" s="125"/>
    </row>
    <row r="28" spans="1:4" x14ac:dyDescent="0.25">
      <c r="B28" s="125"/>
    </row>
    <row r="29" spans="1:4" x14ac:dyDescent="0.25">
      <c r="B29" s="125"/>
    </row>
    <row r="43" spans="2:2" ht="18.75" x14ac:dyDescent="0.3">
      <c r="B43" s="188"/>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Annette Rasmussen</cp:lastModifiedBy>
  <cp:lastPrinted>2018-05-24T08:13:06Z</cp:lastPrinted>
  <dcterms:created xsi:type="dcterms:W3CDTF">2015-11-06T08:50:14Z</dcterms:created>
  <dcterms:modified xsi:type="dcterms:W3CDTF">2024-09-16T12:09:15Z</dcterms:modified>
</cp:coreProperties>
</file>