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K06\Miljoe\GroenREFORM\CO2-kvoteregnskab\Leverance 2025\Data\Uddata\"/>
    </mc:Choice>
  </mc:AlternateContent>
  <bookViews>
    <workbookView xWindow="0" yWindow="0" windowWidth="28800" windowHeight="13740" activeTab="5"/>
  </bookViews>
  <sheets>
    <sheet name="Tildelte kvoter" sheetId="2" r:id="rId1"/>
    <sheet name="Verificerede emissioner" sheetId="3" r:id="rId2"/>
    <sheet name="Kvotekøbsbehov" sheetId="4" r:id="rId3"/>
    <sheet name="CO2-emissionsskat" sheetId="5" r:id="rId4"/>
    <sheet name="Kvotesalg" sheetId="6" r:id="rId5"/>
    <sheet name="Kvotepris" sheetId="7" r:id="rId6"/>
  </sheets>
  <externalReferences>
    <externalReference r:id="rId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4" i="5" l="1"/>
  <c r="P33" i="4" l="1"/>
  <c r="Q33" i="4"/>
  <c r="R33" i="4"/>
  <c r="S33" i="4"/>
  <c r="T33" i="4"/>
  <c r="U33" i="4"/>
  <c r="O33" i="4"/>
  <c r="L10" i="7"/>
  <c r="L5" i="7"/>
  <c r="K5" i="7"/>
  <c r="L13" i="6" l="1"/>
  <c r="L18" i="6" s="1"/>
  <c r="L33" i="4"/>
  <c r="L30" i="4"/>
  <c r="L29" i="4"/>
  <c r="K29" i="4"/>
  <c r="J29" i="4"/>
  <c r="I29" i="4"/>
  <c r="L28" i="4"/>
  <c r="K28" i="4"/>
  <c r="J28" i="4"/>
  <c r="I28" i="4"/>
  <c r="K27" i="4"/>
  <c r="J27" i="4"/>
  <c r="L26" i="4"/>
  <c r="K26" i="4"/>
  <c r="J26" i="4"/>
  <c r="I26" i="4"/>
  <c r="K24" i="4"/>
  <c r="J24" i="4"/>
  <c r="I24" i="4"/>
  <c r="L23" i="4"/>
  <c r="K23" i="4"/>
  <c r="J23" i="4"/>
  <c r="I23" i="4"/>
  <c r="I22" i="4"/>
  <c r="L21" i="4"/>
  <c r="K21" i="4"/>
  <c r="J21" i="4"/>
  <c r="I21" i="4"/>
  <c r="L20" i="4"/>
  <c r="K20" i="4"/>
  <c r="J20" i="4"/>
  <c r="I20" i="4"/>
  <c r="K19" i="4"/>
  <c r="J19" i="4"/>
  <c r="I19" i="4"/>
  <c r="K18" i="4"/>
  <c r="J18" i="4"/>
  <c r="I18" i="4"/>
  <c r="L17" i="4"/>
  <c r="K17" i="4"/>
  <c r="J17" i="4"/>
  <c r="I17" i="4"/>
  <c r="L16" i="4"/>
  <c r="K16" i="4"/>
  <c r="J16" i="4"/>
  <c r="I16" i="4"/>
  <c r="L15" i="4"/>
  <c r="K15" i="4"/>
  <c r="J15" i="4"/>
  <c r="I15" i="4"/>
  <c r="K14" i="4"/>
  <c r="J14" i="4"/>
  <c r="I14" i="4"/>
  <c r="L13" i="4"/>
  <c r="K13" i="4"/>
  <c r="J13" i="4"/>
  <c r="I13" i="4"/>
  <c r="K11" i="4"/>
  <c r="J11" i="4"/>
  <c r="I11" i="4"/>
  <c r="L10" i="4"/>
  <c r="K10" i="4"/>
  <c r="J10" i="4"/>
  <c r="I10" i="4"/>
  <c r="L9" i="4"/>
  <c r="K9" i="4"/>
  <c r="J9" i="4"/>
  <c r="I9" i="4"/>
  <c r="L8" i="4"/>
  <c r="K8" i="4"/>
  <c r="J8" i="4"/>
  <c r="I8" i="4"/>
  <c r="L7" i="4"/>
  <c r="K7" i="4"/>
  <c r="J7" i="4"/>
  <c r="I7" i="4"/>
  <c r="L6" i="4"/>
  <c r="K6" i="4"/>
  <c r="J6" i="4"/>
  <c r="I6" i="4"/>
  <c r="L5" i="4"/>
  <c r="K5" i="4"/>
  <c r="J5" i="4"/>
  <c r="I5" i="4"/>
  <c r="L4" i="4"/>
  <c r="K4" i="4"/>
  <c r="J4" i="4"/>
  <c r="W33" i="4" s="1"/>
  <c r="I4" i="4"/>
  <c r="J34" i="5"/>
  <c r="L34" i="5"/>
  <c r="H34" i="5"/>
  <c r="I34" i="5"/>
  <c r="L33" i="3"/>
  <c r="L31" i="2"/>
  <c r="K31" i="2"/>
  <c r="I31" i="2"/>
  <c r="J31" i="2"/>
  <c r="X33" i="4" l="1"/>
  <c r="Y33" i="4"/>
  <c r="V33" i="4"/>
  <c r="B34" i="5"/>
  <c r="C34" i="5"/>
  <c r="D34" i="5"/>
  <c r="E34" i="5"/>
  <c r="F34" i="5"/>
  <c r="F10" i="7" s="1"/>
  <c r="G34" i="5"/>
  <c r="C10" i="7" l="1"/>
  <c r="B10" i="7"/>
  <c r="E10" i="7"/>
  <c r="H10" i="7"/>
  <c r="D10" i="7"/>
  <c r="G10" i="7"/>
  <c r="B33" i="3" l="1"/>
  <c r="C33" i="3"/>
  <c r="D33" i="3"/>
  <c r="E33" i="3"/>
  <c r="F33" i="3"/>
  <c r="G33" i="3"/>
  <c r="H33" i="3"/>
  <c r="I33" i="3"/>
  <c r="J33" i="3"/>
  <c r="K33" i="3"/>
  <c r="B31" i="2"/>
  <c r="C31" i="2"/>
  <c r="D31" i="2"/>
  <c r="E31" i="2"/>
  <c r="F31" i="2"/>
  <c r="G31" i="2"/>
  <c r="H31" i="2"/>
  <c r="H33" i="4" l="1"/>
  <c r="H5" i="7" s="1"/>
  <c r="D33" i="4"/>
  <c r="D13" i="6" s="1"/>
  <c r="D18" i="6" s="1"/>
  <c r="G33" i="4"/>
  <c r="G13" i="6" s="1"/>
  <c r="G18" i="6" s="1"/>
  <c r="C33" i="4"/>
  <c r="C13" i="6" s="1"/>
  <c r="C18" i="6" s="1"/>
  <c r="F33" i="4"/>
  <c r="F13" i="6" s="1"/>
  <c r="F18" i="6" s="1"/>
  <c r="B33" i="4"/>
  <c r="B5" i="7" s="1"/>
  <c r="E33" i="4"/>
  <c r="E5" i="7" s="1"/>
  <c r="J10" i="7"/>
  <c r="K10" i="7"/>
  <c r="I10" i="7"/>
  <c r="J33" i="4"/>
  <c r="K33" i="4"/>
  <c r="I33" i="4"/>
  <c r="H13" i="6" l="1"/>
  <c r="H18" i="6" s="1"/>
  <c r="E13" i="6"/>
  <c r="E18" i="6" s="1"/>
  <c r="G5" i="7"/>
  <c r="C5" i="7"/>
  <c r="D5" i="7"/>
  <c r="F5" i="7"/>
  <c r="B13" i="6"/>
  <c r="B18" i="6" s="1"/>
  <c r="I5" i="7"/>
  <c r="J5" i="7"/>
  <c r="J13" i="6"/>
  <c r="J18" i="6" s="1"/>
  <c r="I13" i="6"/>
  <c r="I18" i="6" s="1"/>
  <c r="K13" i="6"/>
  <c r="K18" i="6" s="1"/>
</calcChain>
</file>

<file path=xl/sharedStrings.xml><?xml version="1.0" encoding="utf-8"?>
<sst xmlns="http://schemas.openxmlformats.org/spreadsheetml/2006/main" count="250" uniqueCount="32">
  <si>
    <t>.</t>
  </si>
  <si>
    <t>010020</t>
  </si>
  <si>
    <t>060000</t>
  </si>
  <si>
    <t>080090</t>
  </si>
  <si>
    <t>Forskel</t>
  </si>
  <si>
    <t>Oversigt over GR-branchernes tildelte kvoter (tons CO2) - inkl. kvoter fra reservepulje og ekstra kvoter tildelt efter ansøgning</t>
  </si>
  <si>
    <t>Oversigt over GR-branchernes kvoteomfattede verificerede emissioner (tons CO2)</t>
  </si>
  <si>
    <t>Oversigt over branchernes behov for køb af ekstra CO2-kvoter (tons CO2)</t>
  </si>
  <si>
    <t>Totalen (I alt) er beregnet som forskellen mellem virksomhedernes samlede kvoteomfattede emissioner og deres samlede tildelte gratiskvoter. Herved antages. at gratiskvoter - som ikke er blevet brugt af den virksomhed, der har fået den tildelt - i stedet bliver brugt af en anden virksomhed før der bliver behov for at købe kvoter af staten.</t>
  </si>
  <si>
    <t>Omvendt er beregningen på brancheniveau opgjort virksomhed for virksomhed inden for den pågældende branche. Dette sker for at eliminere risikoen for at nogle brancher kommer ud med et negativt behov for at købe kvoter (under antagelse af at man indenfor branchen internt deles om den til branchen samlede tildelte kvote). Den viste total (I alt) er ved denne tilgang derfor ikke lig med summen af det viste kvotekøbsbehov for hver af brancherne.</t>
  </si>
  <si>
    <t>Noter:</t>
  </si>
  <si>
    <t>GR-branche</t>
  </si>
  <si>
    <t>Oversigt over den danske stats indtægter fra salg af CO2-kvoter til GR-brancherne (1000 kr.)</t>
  </si>
  <si>
    <t>Samlet provenu</t>
  </si>
  <si>
    <t>Samlet mængde</t>
  </si>
  <si>
    <t>Branchefordelingen er baseret på de enkelte branchers beregnede andel af virksomhedernes samlede kvotekøbsbehov (tons CO₂) sat i.f.t. statens samlede provenu fra CO₂-emissionsafgifterne.</t>
  </si>
  <si>
    <t>Den danske stats samlede antal solgte/bortauktionerede CO₂-kvoter (tons CO₂)</t>
  </si>
  <si>
    <t>Stationære produktionsenheder (EUA)</t>
  </si>
  <si>
    <t>Luftfartskvoter (EUAA)</t>
  </si>
  <si>
    <t>Kvotetype</t>
  </si>
  <si>
    <t>Oplysninger fra Energistyrelsen vedr. bortauktionerede kvoter</t>
  </si>
  <si>
    <t>Samlet beregnet kvotekøbsbehov blandt de danske virksomheder (tons CO₂)</t>
  </si>
  <si>
    <t>Samlet beregnet kvotekøbsbehov</t>
  </si>
  <si>
    <t>Samlet antal kvoter</t>
  </si>
  <si>
    <t>Kvotepriser (kr. pr. ton CO₂)</t>
  </si>
  <si>
    <t>Pris pr. kvote</t>
  </si>
  <si>
    <t>Pris pr. kvote beregnet ud fra statens samlede provenu fra CO₂-emissionsskatten/virksomhedernes samlede beregnede CO₂-kvotekøbsbehov</t>
  </si>
  <si>
    <t>Pris pr. kvote beregnet ud fra statens samlede provenu fra CO₂-emissionsskatten/Enerigstyrelsens opgørelse over det samlede CO₂-kvotekøb</t>
  </si>
  <si>
    <t>Forskellen mellem auktionerede kvoter fra den danske stat og samlet beregnet købsbehov for de danske virksomheder (tons CO₂)</t>
  </si>
  <si>
    <t>860010</t>
  </si>
  <si>
    <t xml:space="preserve">Faldet i auktionerede kvoter mellem 2018 og 2019 skyldes Markeds Stabilitets Reserven (MSR), som i august 2019 begyndte at tage kvoter ud af auktioneringsmængden. </t>
  </si>
  <si>
    <t>770000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</si>
</sst>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0"/>
    <numFmt numFmtId="165" formatCode="_ * #,##0_ ;_ * \-#,##0_ ;_ * &quot;-&quot;??_ ;_ @_ "/>
  </numFmts>
  <fonts count="11" x14ac:knownFonts="1">
    <font>
      <sz val="11"/>
      <color theme="1"/>
      <name val="Calibri"/>
      <family val="2"/>
      <scheme val="minor"/>
    </font>
    <font>
      <b/>
      <sz val="11"/>
      <color theme="1"/>
      <name val="Calibri"/>
      <family val="2"/>
      <scheme val="minor"/>
    </font>
    <font>
      <sz val="10"/>
      <color theme="1"/>
      <name val="Calibri"/>
      <family val="2"/>
    </font>
    <font>
      <b/>
      <sz val="9.5"/>
      <color rgb="FF112277"/>
      <name val="Arial"/>
    </font>
    <font>
      <b/>
      <sz val="12"/>
      <color theme="1"/>
      <name val="Calibri"/>
      <family val="2"/>
      <scheme val="minor"/>
    </font>
    <font>
      <b/>
      <sz val="9.5"/>
      <color rgb="FF112277"/>
      <name val="Arial"/>
      <family val="2"/>
    </font>
    <font>
      <i/>
      <sz val="11"/>
      <color theme="1"/>
      <name val="Calibri"/>
      <family val="2"/>
      <scheme val="minor"/>
    </font>
    <font>
      <b/>
      <sz val="11"/>
      <color theme="1"/>
      <name val="Times New Roman"/>
      <family val="1"/>
    </font>
    <font>
      <b/>
      <sz val="11"/>
      <color rgb="FF000000"/>
      <name val="Calibri"/>
      <family val="2"/>
    </font>
    <font>
      <sz val="11"/>
      <color rgb="FF000000"/>
      <name val="Calibri"/>
      <family val="2"/>
    </font>
    <font>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rgb="FFEDF2F9"/>
        <bgColor indexed="64"/>
      </patternFill>
    </fill>
    <fill>
      <patternFill patternType="solid">
        <fgColor rgb="FFFFFFFF"/>
        <bgColor indexed="64"/>
      </patternFill>
    </fill>
  </fills>
  <borders count="15">
    <border>
      <left/>
      <right/>
      <top/>
      <bottom/>
      <diagonal/>
    </border>
    <border>
      <left/>
      <right/>
      <top/>
      <bottom style="thin">
        <color indexed="64"/>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style="thin">
        <color rgb="FFC1C1C1"/>
      </left>
      <right style="thin">
        <color rgb="FFC1C1C1"/>
      </right>
      <top style="thin">
        <color rgb="FFC1C1C1"/>
      </top>
      <bottom style="hair">
        <color indexed="64"/>
      </bottom>
      <diagonal/>
    </border>
  </borders>
  <cellStyleXfs count="3">
    <xf numFmtId="0" fontId="0" fillId="0" borderId="0"/>
    <xf numFmtId="0" fontId="2" fillId="0" borderId="0"/>
    <xf numFmtId="43" fontId="10" fillId="0" borderId="0" applyFont="0" applyFill="0" applyBorder="0" applyAlignment="0" applyProtection="0"/>
  </cellStyleXfs>
  <cellXfs count="51">
    <xf numFmtId="0" fontId="0" fillId="0" borderId="0" xfId="0"/>
    <xf numFmtId="0" fontId="1" fillId="0" borderId="0" xfId="0" applyFont="1"/>
    <xf numFmtId="0" fontId="0" fillId="4" borderId="3" xfId="0" applyFont="1" applyFill="1" applyBorder="1" applyAlignment="1">
      <alignment horizontal="right"/>
    </xf>
    <xf numFmtId="0" fontId="3" fillId="3" borderId="2" xfId="0" applyFont="1" applyFill="1" applyBorder="1" applyAlignment="1">
      <alignment horizontal="center"/>
    </xf>
    <xf numFmtId="49" fontId="0" fillId="4" borderId="3" xfId="0" applyNumberFormat="1" applyFont="1" applyFill="1" applyBorder="1" applyAlignment="1">
      <alignment horizontal="left" vertical="center"/>
    </xf>
    <xf numFmtId="0" fontId="5" fillId="3" borderId="2" xfId="0" applyFont="1" applyFill="1" applyBorder="1" applyAlignment="1">
      <alignment horizontal="center"/>
    </xf>
    <xf numFmtId="1" fontId="0" fillId="4" borderId="3" xfId="0" applyNumberFormat="1" applyFont="1" applyFill="1" applyBorder="1" applyAlignment="1">
      <alignment horizontal="right" vertical="center"/>
    </xf>
    <xf numFmtId="1" fontId="0" fillId="0" borderId="0" xfId="0" applyNumberFormat="1"/>
    <xf numFmtId="0" fontId="0" fillId="0" borderId="0" xfId="0" applyAlignment="1"/>
    <xf numFmtId="164" fontId="0" fillId="4" borderId="3" xfId="0" applyNumberFormat="1" applyFont="1" applyFill="1" applyBorder="1" applyAlignment="1">
      <alignment horizontal="right"/>
    </xf>
    <xf numFmtId="49" fontId="1" fillId="0" borderId="0" xfId="0" applyNumberFormat="1" applyFont="1" applyAlignment="1">
      <alignment horizontal="center" vertical="center" wrapText="1"/>
    </xf>
    <xf numFmtId="164" fontId="0" fillId="0" borderId="0" xfId="0" applyNumberFormat="1"/>
    <xf numFmtId="0" fontId="7" fillId="2" borderId="0" xfId="0" applyFont="1" applyFill="1" applyAlignment="1">
      <alignment horizontal="center"/>
    </xf>
    <xf numFmtId="0" fontId="8" fillId="2" borderId="0" xfId="0" applyFont="1" applyFill="1" applyAlignment="1">
      <alignment horizontal="center" vertical="center"/>
    </xf>
    <xf numFmtId="0" fontId="9" fillId="0" borderId="0" xfId="0" applyFont="1" applyAlignment="1">
      <alignment vertical="center"/>
    </xf>
    <xf numFmtId="1" fontId="9" fillId="0" borderId="0" xfId="0" applyNumberFormat="1" applyFont="1" applyAlignment="1">
      <alignment horizontal="right" vertical="center"/>
    </xf>
    <xf numFmtId="0" fontId="5" fillId="3" borderId="4" xfId="0" applyFont="1" applyFill="1" applyBorder="1" applyAlignment="1">
      <alignment horizontal="center"/>
    </xf>
    <xf numFmtId="49" fontId="0" fillId="4" borderId="5" xfId="0" applyNumberFormat="1" applyFont="1" applyFill="1" applyBorder="1" applyAlignment="1">
      <alignment horizontal="left" vertical="center"/>
    </xf>
    <xf numFmtId="0" fontId="9" fillId="0" borderId="0" xfId="0" applyFont="1" applyAlignment="1">
      <alignment horizontal="right" vertical="center"/>
    </xf>
    <xf numFmtId="49" fontId="6" fillId="0" borderId="0" xfId="0" applyNumberFormat="1" applyFont="1" applyBorder="1" applyAlignment="1">
      <alignment vertical="center" wrapText="1"/>
    </xf>
    <xf numFmtId="49" fontId="0" fillId="4" borderId="3" xfId="0" applyNumberFormat="1" applyFont="1" applyFill="1" applyBorder="1" applyAlignment="1">
      <alignment horizontal="left"/>
    </xf>
    <xf numFmtId="49" fontId="4" fillId="0" borderId="0" xfId="0" applyNumberFormat="1" applyFont="1" applyAlignment="1">
      <alignment vertical="center"/>
    </xf>
    <xf numFmtId="0" fontId="0" fillId="4" borderId="3" xfId="0" applyFont="1" applyFill="1" applyBorder="1" applyAlignment="1">
      <alignment horizontal="left"/>
    </xf>
    <xf numFmtId="0" fontId="0" fillId="0" borderId="13" xfId="0" applyBorder="1"/>
    <xf numFmtId="49" fontId="0" fillId="4" borderId="14" xfId="0" applyNumberFormat="1" applyFont="1" applyFill="1" applyBorder="1" applyAlignment="1">
      <alignment horizontal="left" vertical="center"/>
    </xf>
    <xf numFmtId="0" fontId="0" fillId="4" borderId="5" xfId="0" applyFont="1" applyFill="1" applyBorder="1" applyAlignment="1">
      <alignment horizontal="right"/>
    </xf>
    <xf numFmtId="49" fontId="0" fillId="4" borderId="5" xfId="0" applyNumberFormat="1" applyFont="1" applyFill="1" applyBorder="1" applyAlignment="1">
      <alignment horizontal="left"/>
    </xf>
    <xf numFmtId="0" fontId="0" fillId="0" borderId="0" xfId="0" applyAlignment="1">
      <alignment horizontal="right"/>
    </xf>
    <xf numFmtId="3" fontId="0" fillId="0" borderId="0" xfId="0" applyNumberFormat="1"/>
    <xf numFmtId="165" fontId="0" fillId="0" borderId="0" xfId="2" applyNumberFormat="1" applyFont="1"/>
    <xf numFmtId="49" fontId="4" fillId="0" borderId="0" xfId="0" applyNumberFormat="1" applyFont="1" applyAlignment="1">
      <alignment horizontal="center" vertical="center" wrapText="1"/>
    </xf>
    <xf numFmtId="0" fontId="4" fillId="0" borderId="0" xfId="0" applyFont="1" applyAlignment="1">
      <alignment horizontal="center" vertical="center" wrapText="1"/>
    </xf>
    <xf numFmtId="49" fontId="6" fillId="0" borderId="6"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11" xfId="0" applyFont="1" applyBorder="1" applyAlignment="1">
      <alignment horizontal="center" wrapText="1"/>
    </xf>
    <xf numFmtId="0" fontId="6" fillId="0" borderId="1" xfId="0" applyFont="1" applyBorder="1" applyAlignment="1">
      <alignment horizontal="center" wrapText="1"/>
    </xf>
    <xf numFmtId="0" fontId="6" fillId="0" borderId="12" xfId="0" applyFont="1" applyBorder="1" applyAlignment="1">
      <alignment horizontal="center" wrapText="1"/>
    </xf>
    <xf numFmtId="0" fontId="1" fillId="0" borderId="0" xfId="0" applyFont="1" applyAlignment="1">
      <alignment horizontal="center"/>
    </xf>
    <xf numFmtId="49" fontId="8" fillId="0" borderId="0" xfId="0" applyNumberFormat="1" applyFont="1" applyBorder="1" applyAlignment="1">
      <alignment horizontal="center" vertical="center" wrapText="1"/>
    </xf>
    <xf numFmtId="49" fontId="1" fillId="0" borderId="0" xfId="0" applyNumberFormat="1" applyFont="1" applyAlignment="1">
      <alignment horizontal="center" vertical="center" wrapText="1"/>
    </xf>
    <xf numFmtId="49" fontId="4" fillId="0" borderId="0" xfId="0" applyNumberFormat="1" applyFont="1" applyAlignment="1">
      <alignment horizontal="center" vertical="center"/>
    </xf>
  </cellXfs>
  <cellStyles count="3">
    <cellStyle name="Komma" xfId="2" builtinId="3"/>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06/Miljoe/GroenREFORM/CO2-kvoteregnskab/Leverance%202025/Data/Inddata/WORK_QUERY_FOR_TRNSSPLITCOLUMNS_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FOR_TRNSSPLITCOLUMNS_0004"/>
    </sheetNames>
    <sheetDataSet>
      <sheetData sheetId="0" refreshError="1">
        <row r="7">
          <cell r="I7">
            <v>1423</v>
          </cell>
        </row>
        <row r="8">
          <cell r="I8">
            <v>3185</v>
          </cell>
        </row>
        <row r="9">
          <cell r="I9">
            <v>3022</v>
          </cell>
        </row>
        <row r="11">
          <cell r="I11">
            <v>2229</v>
          </cell>
        </row>
        <row r="12">
          <cell r="I12">
            <v>3483</v>
          </cell>
        </row>
        <row r="15">
          <cell r="I15">
            <v>2305</v>
          </cell>
        </row>
        <row r="16">
          <cell r="I16">
            <v>112779</v>
          </cell>
        </row>
        <row r="17">
          <cell r="I17">
            <v>1807</v>
          </cell>
        </row>
        <row r="18">
          <cell r="I18">
            <v>1502</v>
          </cell>
        </row>
        <row r="22">
          <cell r="I22">
            <v>169020</v>
          </cell>
        </row>
        <row r="23">
          <cell r="I23">
            <v>648</v>
          </cell>
        </row>
        <row r="24">
          <cell r="I24">
            <v>22220</v>
          </cell>
        </row>
        <row r="26">
          <cell r="I26">
            <v>43816</v>
          </cell>
        </row>
        <row r="29">
          <cell r="I29">
            <v>73847</v>
          </cell>
        </row>
        <row r="30">
          <cell r="I30">
            <v>22567</v>
          </cell>
        </row>
        <row r="31">
          <cell r="I31">
            <v>129791</v>
          </cell>
        </row>
        <row r="32">
          <cell r="I32">
            <v>233</v>
          </cell>
        </row>
        <row r="33">
          <cell r="I33">
            <v>56335</v>
          </cell>
        </row>
        <row r="34">
          <cell r="I34">
            <v>2438</v>
          </cell>
        </row>
        <row r="37">
          <cell r="I37">
            <v>14044</v>
          </cell>
        </row>
        <row r="39">
          <cell r="I39">
            <v>4</v>
          </cell>
        </row>
        <row r="41">
          <cell r="I41">
            <v>8415</v>
          </cell>
        </row>
        <row r="42">
          <cell r="I42">
            <v>42679</v>
          </cell>
        </row>
        <row r="45">
          <cell r="I45">
            <v>723</v>
          </cell>
        </row>
        <row r="46">
          <cell r="I46">
            <v>557</v>
          </cell>
        </row>
        <row r="47">
          <cell r="I47">
            <v>24742</v>
          </cell>
        </row>
        <row r="48">
          <cell r="I48">
            <v>1452</v>
          </cell>
        </row>
        <row r="50">
          <cell r="I50">
            <v>23769</v>
          </cell>
        </row>
        <row r="51">
          <cell r="I51">
            <v>1286373</v>
          </cell>
        </row>
        <row r="53">
          <cell r="I53">
            <v>479</v>
          </cell>
        </row>
        <row r="54">
          <cell r="I54">
            <v>35749</v>
          </cell>
        </row>
        <row r="55">
          <cell r="I55">
            <v>2043</v>
          </cell>
        </row>
        <row r="58">
          <cell r="I58">
            <v>38308</v>
          </cell>
        </row>
        <row r="60">
          <cell r="I60">
            <v>1550</v>
          </cell>
        </row>
        <row r="61">
          <cell r="I61">
            <v>2929</v>
          </cell>
        </row>
        <row r="62">
          <cell r="I62">
            <v>27136</v>
          </cell>
        </row>
        <row r="64">
          <cell r="I64">
            <v>103426</v>
          </cell>
        </row>
        <row r="65">
          <cell r="I65">
            <v>69</v>
          </cell>
        </row>
        <row r="67">
          <cell r="I67">
            <v>2294</v>
          </cell>
        </row>
        <row r="68">
          <cell r="I68">
            <v>16186</v>
          </cell>
        </row>
        <row r="72">
          <cell r="I72">
            <v>549</v>
          </cell>
        </row>
        <row r="83">
          <cell r="I83">
            <v>63961</v>
          </cell>
        </row>
        <row r="85">
          <cell r="I85">
            <v>126241</v>
          </cell>
        </row>
        <row r="86">
          <cell r="I86">
            <v>11</v>
          </cell>
        </row>
        <row r="88">
          <cell r="I88">
            <v>251</v>
          </cell>
        </row>
        <row r="90">
          <cell r="I90">
            <v>385</v>
          </cell>
        </row>
        <row r="92">
          <cell r="I92">
            <v>11807</v>
          </cell>
        </row>
        <row r="94">
          <cell r="I94">
            <v>253</v>
          </cell>
        </row>
        <row r="95">
          <cell r="I95">
            <v>67966</v>
          </cell>
        </row>
        <row r="96">
          <cell r="I96">
            <v>7</v>
          </cell>
        </row>
        <row r="97">
          <cell r="I97">
            <v>3835</v>
          </cell>
        </row>
        <row r="101">
          <cell r="I101">
            <v>465</v>
          </cell>
        </row>
        <row r="102">
          <cell r="I102">
            <v>1904</v>
          </cell>
        </row>
        <row r="103">
          <cell r="I103">
            <v>495</v>
          </cell>
        </row>
        <row r="104">
          <cell r="I104">
            <v>23277</v>
          </cell>
        </row>
        <row r="106">
          <cell r="I106">
            <v>100</v>
          </cell>
        </row>
        <row r="107">
          <cell r="I107">
            <v>48906</v>
          </cell>
        </row>
        <row r="108">
          <cell r="I108">
            <v>948</v>
          </cell>
        </row>
        <row r="109">
          <cell r="I109">
            <v>22486</v>
          </cell>
        </row>
        <row r="112">
          <cell r="I112">
            <v>623644</v>
          </cell>
        </row>
        <row r="113">
          <cell r="I113">
            <v>4478</v>
          </cell>
        </row>
        <row r="114">
          <cell r="I114">
            <v>15219</v>
          </cell>
        </row>
        <row r="116">
          <cell r="I116">
            <v>103</v>
          </cell>
        </row>
        <row r="119">
          <cell r="I119">
            <v>4875</v>
          </cell>
        </row>
        <row r="121">
          <cell r="I121">
            <v>5393</v>
          </cell>
        </row>
        <row r="122">
          <cell r="I122">
            <v>2360</v>
          </cell>
        </row>
        <row r="125">
          <cell r="I125">
            <v>1415</v>
          </cell>
        </row>
        <row r="127">
          <cell r="I127">
            <v>27879</v>
          </cell>
        </row>
        <row r="131">
          <cell r="I131">
            <v>18316</v>
          </cell>
        </row>
        <row r="137">
          <cell r="I137">
            <v>89135</v>
          </cell>
        </row>
        <row r="138">
          <cell r="I138">
            <v>108195</v>
          </cell>
        </row>
        <row r="142">
          <cell r="I142">
            <v>825</v>
          </cell>
        </row>
        <row r="143">
          <cell r="I143">
            <v>1164419</v>
          </cell>
        </row>
        <row r="145">
          <cell r="I145">
            <v>3787</v>
          </cell>
        </row>
        <row r="147">
          <cell r="I147">
            <v>4384</v>
          </cell>
        </row>
        <row r="151">
          <cell r="I151">
            <v>724</v>
          </cell>
        </row>
        <row r="154">
          <cell r="I154">
            <v>11558</v>
          </cell>
        </row>
        <row r="155">
          <cell r="I155">
            <v>6094</v>
          </cell>
        </row>
        <row r="158">
          <cell r="I158">
            <v>80933</v>
          </cell>
        </row>
        <row r="161">
          <cell r="I161">
            <v>5230</v>
          </cell>
        </row>
        <row r="162">
          <cell r="I162">
            <v>2283</v>
          </cell>
        </row>
        <row r="163">
          <cell r="I163">
            <v>3947</v>
          </cell>
        </row>
        <row r="164">
          <cell r="I164">
            <v>3752</v>
          </cell>
        </row>
        <row r="168">
          <cell r="I168">
            <v>1237</v>
          </cell>
        </row>
        <row r="169">
          <cell r="I169">
            <v>653</v>
          </cell>
        </row>
        <row r="170">
          <cell r="I170">
            <v>4510</v>
          </cell>
        </row>
        <row r="176">
          <cell r="I176">
            <v>5591</v>
          </cell>
        </row>
        <row r="180">
          <cell r="I180">
            <v>1203</v>
          </cell>
        </row>
        <row r="181">
          <cell r="I181">
            <v>86164</v>
          </cell>
        </row>
        <row r="187">
          <cell r="I187">
            <v>1924</v>
          </cell>
        </row>
        <row r="190">
          <cell r="I190">
            <v>12118</v>
          </cell>
        </row>
        <row r="191">
          <cell r="I191">
            <v>2794</v>
          </cell>
        </row>
        <row r="194">
          <cell r="I194">
            <v>114509</v>
          </cell>
        </row>
        <row r="195">
          <cell r="I195">
            <v>3</v>
          </cell>
        </row>
        <row r="196">
          <cell r="I196">
            <v>2011</v>
          </cell>
        </row>
        <row r="197">
          <cell r="I197">
            <v>58347</v>
          </cell>
        </row>
        <row r="203">
          <cell r="I203">
            <v>5920</v>
          </cell>
        </row>
        <row r="206">
          <cell r="I206">
            <v>479612</v>
          </cell>
        </row>
        <row r="208">
          <cell r="I208">
            <v>359</v>
          </cell>
        </row>
        <row r="209">
          <cell r="I209">
            <v>8298</v>
          </cell>
        </row>
        <row r="210">
          <cell r="I210">
            <v>70554</v>
          </cell>
        </row>
        <row r="211">
          <cell r="I211">
            <v>22263</v>
          </cell>
        </row>
        <row r="212">
          <cell r="I212">
            <v>5844</v>
          </cell>
        </row>
        <row r="213">
          <cell r="I213">
            <v>21</v>
          </cell>
        </row>
        <row r="214">
          <cell r="I214">
            <v>85869</v>
          </cell>
        </row>
        <row r="215">
          <cell r="I215">
            <v>5530</v>
          </cell>
        </row>
        <row r="216">
          <cell r="I216">
            <v>35</v>
          </cell>
        </row>
        <row r="218">
          <cell r="I218">
            <v>120</v>
          </cell>
        </row>
        <row r="219">
          <cell r="I219">
            <v>5088</v>
          </cell>
        </row>
        <row r="224">
          <cell r="I224">
            <v>2589</v>
          </cell>
        </row>
        <row r="226">
          <cell r="I226">
            <v>87447</v>
          </cell>
        </row>
        <row r="228">
          <cell r="I228">
            <v>329</v>
          </cell>
        </row>
        <row r="231">
          <cell r="I231">
            <v>13309</v>
          </cell>
        </row>
        <row r="235">
          <cell r="I235">
            <v>7861</v>
          </cell>
        </row>
        <row r="237">
          <cell r="I237">
            <v>608</v>
          </cell>
        </row>
        <row r="243">
          <cell r="I243">
            <v>6947</v>
          </cell>
        </row>
        <row r="246">
          <cell r="I246">
            <v>34620</v>
          </cell>
        </row>
        <row r="248">
          <cell r="I248">
            <v>1998</v>
          </cell>
        </row>
        <row r="251">
          <cell r="I251">
            <v>2845</v>
          </cell>
        </row>
        <row r="252">
          <cell r="I252">
            <v>38145</v>
          </cell>
        </row>
        <row r="256">
          <cell r="I256">
            <v>74448</v>
          </cell>
        </row>
        <row r="258">
          <cell r="I258">
            <v>22718</v>
          </cell>
        </row>
        <row r="259">
          <cell r="I259">
            <v>3774</v>
          </cell>
        </row>
        <row r="260">
          <cell r="I260">
            <v>5</v>
          </cell>
        </row>
        <row r="261">
          <cell r="I261">
            <v>7532</v>
          </cell>
        </row>
        <row r="262">
          <cell r="I262">
            <v>22</v>
          </cell>
        </row>
        <row r="264">
          <cell r="I264">
            <v>25119</v>
          </cell>
        </row>
        <row r="266">
          <cell r="I266">
            <v>12442</v>
          </cell>
        </row>
        <row r="267">
          <cell r="I267">
            <v>23487</v>
          </cell>
        </row>
        <row r="268">
          <cell r="I268">
            <v>3224</v>
          </cell>
        </row>
        <row r="270">
          <cell r="I270">
            <v>584511</v>
          </cell>
        </row>
        <row r="271">
          <cell r="I271">
            <v>819</v>
          </cell>
        </row>
        <row r="274">
          <cell r="I274">
            <v>1694</v>
          </cell>
        </row>
        <row r="276">
          <cell r="I276">
            <v>37661</v>
          </cell>
        </row>
        <row r="277">
          <cell r="I277">
            <v>1507</v>
          </cell>
        </row>
        <row r="279">
          <cell r="I279">
            <v>13556</v>
          </cell>
        </row>
        <row r="283">
          <cell r="I283">
            <v>27696</v>
          </cell>
        </row>
        <row r="284">
          <cell r="I284">
            <v>21802</v>
          </cell>
        </row>
        <row r="290">
          <cell r="I290">
            <v>502</v>
          </cell>
        </row>
        <row r="294">
          <cell r="I294">
            <v>20914</v>
          </cell>
        </row>
        <row r="295">
          <cell r="I295">
            <v>7</v>
          </cell>
        </row>
        <row r="297">
          <cell r="I297">
            <v>27461</v>
          </cell>
        </row>
        <row r="299">
          <cell r="I299">
            <v>14205</v>
          </cell>
        </row>
        <row r="301">
          <cell r="I301">
            <v>5076</v>
          </cell>
        </row>
        <row r="303">
          <cell r="I303">
            <v>2452</v>
          </cell>
        </row>
        <row r="305">
          <cell r="I305">
            <v>254</v>
          </cell>
        </row>
        <row r="308">
          <cell r="I308">
            <v>5433</v>
          </cell>
        </row>
        <row r="311">
          <cell r="I311">
            <v>910</v>
          </cell>
        </row>
        <row r="313">
          <cell r="I313">
            <v>16586</v>
          </cell>
        </row>
        <row r="315">
          <cell r="I315">
            <v>21819</v>
          </cell>
        </row>
        <row r="318">
          <cell r="I318">
            <v>1826</v>
          </cell>
        </row>
        <row r="319">
          <cell r="I319">
            <v>5432</v>
          </cell>
        </row>
        <row r="322">
          <cell r="I322">
            <v>86331</v>
          </cell>
        </row>
        <row r="324">
          <cell r="I324">
            <v>4778</v>
          </cell>
        </row>
        <row r="325">
          <cell r="I325">
            <v>1297202</v>
          </cell>
        </row>
        <row r="327">
          <cell r="I327">
            <v>7</v>
          </cell>
        </row>
        <row r="333">
          <cell r="I333">
            <v>5947</v>
          </cell>
        </row>
        <row r="334">
          <cell r="I334">
            <v>1559</v>
          </cell>
        </row>
        <row r="338">
          <cell r="I338">
            <v>181777</v>
          </cell>
        </row>
        <row r="339">
          <cell r="I339">
            <v>51653</v>
          </cell>
        </row>
        <row r="340">
          <cell r="I340">
            <v>878</v>
          </cell>
        </row>
        <row r="343">
          <cell r="I343">
            <v>384</v>
          </cell>
        </row>
        <row r="344">
          <cell r="I344">
            <v>6</v>
          </cell>
        </row>
        <row r="346">
          <cell r="I346">
            <v>10857</v>
          </cell>
        </row>
        <row r="347">
          <cell r="I347">
            <v>3364</v>
          </cell>
        </row>
        <row r="357">
          <cell r="I357">
            <v>208</v>
          </cell>
        </row>
        <row r="359">
          <cell r="I359">
            <v>3344</v>
          </cell>
        </row>
        <row r="360">
          <cell r="I360">
            <v>39676</v>
          </cell>
        </row>
        <row r="363">
          <cell r="I363">
            <v>10856</v>
          </cell>
        </row>
        <row r="365">
          <cell r="I365">
            <v>1953</v>
          </cell>
        </row>
        <row r="369">
          <cell r="I369">
            <v>1289</v>
          </cell>
        </row>
        <row r="374">
          <cell r="I374">
            <v>4010</v>
          </cell>
        </row>
        <row r="375">
          <cell r="I375">
            <v>2163</v>
          </cell>
        </row>
        <row r="379">
          <cell r="I379">
            <v>12615</v>
          </cell>
        </row>
        <row r="380">
          <cell r="I380">
            <v>48476</v>
          </cell>
        </row>
        <row r="383">
          <cell r="I383">
            <v>16666</v>
          </cell>
        </row>
        <row r="384">
          <cell r="I384">
            <v>11772</v>
          </cell>
        </row>
        <row r="385">
          <cell r="I385">
            <v>62282</v>
          </cell>
        </row>
        <row r="386">
          <cell r="I386">
            <v>278</v>
          </cell>
        </row>
        <row r="389">
          <cell r="I389">
            <v>2948</v>
          </cell>
        </row>
        <row r="390">
          <cell r="I390">
            <v>115806</v>
          </cell>
        </row>
        <row r="391">
          <cell r="I391">
            <v>1616</v>
          </cell>
        </row>
        <row r="394">
          <cell r="I394">
            <v>5315</v>
          </cell>
        </row>
        <row r="395">
          <cell r="I395">
            <v>1909</v>
          </cell>
        </row>
        <row r="396">
          <cell r="I396">
            <v>1917</v>
          </cell>
        </row>
        <row r="402">
          <cell r="I402">
            <v>34000</v>
          </cell>
        </row>
        <row r="404">
          <cell r="I404">
            <v>57940</v>
          </cell>
        </row>
        <row r="405">
          <cell r="I405">
            <v>4329</v>
          </cell>
        </row>
        <row r="410">
          <cell r="I410">
            <v>1</v>
          </cell>
        </row>
        <row r="411">
          <cell r="I411">
            <v>764</v>
          </cell>
        </row>
        <row r="412">
          <cell r="I412">
            <v>10589</v>
          </cell>
        </row>
        <row r="414">
          <cell r="I414">
            <v>10285</v>
          </cell>
        </row>
        <row r="416">
          <cell r="I416">
            <v>131903</v>
          </cell>
        </row>
        <row r="418">
          <cell r="I418">
            <v>25821</v>
          </cell>
        </row>
        <row r="419">
          <cell r="I419">
            <v>8438</v>
          </cell>
        </row>
        <row r="420">
          <cell r="I420">
            <v>22870</v>
          </cell>
        </row>
        <row r="421">
          <cell r="I421">
            <v>70340</v>
          </cell>
        </row>
        <row r="423">
          <cell r="I423">
            <v>23125</v>
          </cell>
        </row>
        <row r="425">
          <cell r="I425">
            <v>104038</v>
          </cell>
        </row>
        <row r="426">
          <cell r="I426">
            <v>446171</v>
          </cell>
        </row>
        <row r="428">
          <cell r="I428">
            <v>3686</v>
          </cell>
        </row>
        <row r="429">
          <cell r="I429">
            <v>39247</v>
          </cell>
        </row>
        <row r="430">
          <cell r="I430">
            <v>106020</v>
          </cell>
        </row>
        <row r="431">
          <cell r="I431">
            <v>1614</v>
          </cell>
        </row>
        <row r="432">
          <cell r="I432">
            <v>297</v>
          </cell>
        </row>
        <row r="434">
          <cell r="I434">
            <v>24</v>
          </cell>
        </row>
        <row r="435">
          <cell r="I435">
            <v>47733</v>
          </cell>
        </row>
        <row r="438">
          <cell r="I438">
            <v>101554</v>
          </cell>
        </row>
        <row r="439">
          <cell r="I439">
            <v>9870</v>
          </cell>
        </row>
        <row r="440">
          <cell r="I440">
            <v>371</v>
          </cell>
        </row>
        <row r="442">
          <cell r="I442">
            <v>14808</v>
          </cell>
        </row>
        <row r="444">
          <cell r="I444">
            <v>1699</v>
          </cell>
        </row>
        <row r="445">
          <cell r="I445">
            <v>26471</v>
          </cell>
        </row>
        <row r="446">
          <cell r="I446">
            <v>294</v>
          </cell>
        </row>
        <row r="448">
          <cell r="I448">
            <v>34405</v>
          </cell>
        </row>
        <row r="449">
          <cell r="I449">
            <v>79221</v>
          </cell>
        </row>
        <row r="450">
          <cell r="I450">
            <v>74142</v>
          </cell>
        </row>
        <row r="451">
          <cell r="I451">
            <v>7708</v>
          </cell>
        </row>
        <row r="452">
          <cell r="I452">
            <v>2577</v>
          </cell>
        </row>
        <row r="453">
          <cell r="I453">
            <v>131347</v>
          </cell>
        </row>
        <row r="454">
          <cell r="I454">
            <v>24845</v>
          </cell>
        </row>
        <row r="455">
          <cell r="I455">
            <v>36891</v>
          </cell>
        </row>
        <row r="456">
          <cell r="I456">
            <v>1245</v>
          </cell>
        </row>
        <row r="457">
          <cell r="I457">
            <v>829170</v>
          </cell>
        </row>
        <row r="458">
          <cell r="I458">
            <v>2543</v>
          </cell>
        </row>
        <row r="459">
          <cell r="I459">
            <v>105093</v>
          </cell>
        </row>
        <row r="460">
          <cell r="I460">
            <v>485</v>
          </cell>
        </row>
        <row r="461">
          <cell r="I461">
            <v>122838</v>
          </cell>
        </row>
        <row r="462">
          <cell r="I462">
            <v>89854</v>
          </cell>
        </row>
        <row r="463">
          <cell r="I463">
            <v>72614</v>
          </cell>
        </row>
        <row r="464">
          <cell r="I464">
            <v>6578</v>
          </cell>
        </row>
        <row r="465">
          <cell r="I465">
            <v>3459</v>
          </cell>
        </row>
        <row r="466">
          <cell r="I466">
            <v>21879</v>
          </cell>
        </row>
        <row r="469">
          <cell r="I469">
            <v>1177</v>
          </cell>
        </row>
        <row r="472">
          <cell r="I472">
            <v>23137</v>
          </cell>
        </row>
        <row r="474">
          <cell r="I474">
            <v>2828</v>
          </cell>
        </row>
        <row r="475">
          <cell r="I475">
            <v>7754</v>
          </cell>
        </row>
        <row r="476">
          <cell r="I476">
            <v>3317</v>
          </cell>
        </row>
        <row r="481">
          <cell r="I481">
            <v>483</v>
          </cell>
        </row>
        <row r="483">
          <cell r="I483">
            <v>431</v>
          </cell>
        </row>
        <row r="484">
          <cell r="I484">
            <v>468</v>
          </cell>
        </row>
        <row r="490">
          <cell r="I490">
            <v>4040</v>
          </cell>
        </row>
        <row r="493">
          <cell r="I493">
            <v>3797</v>
          </cell>
        </row>
        <row r="494">
          <cell r="I494">
            <v>208</v>
          </cell>
        </row>
        <row r="496">
          <cell r="I496">
            <v>358</v>
          </cell>
        </row>
        <row r="498">
          <cell r="I498">
            <v>114502</v>
          </cell>
        </row>
        <row r="500">
          <cell r="I500">
            <v>288</v>
          </cell>
        </row>
        <row r="501">
          <cell r="I501">
            <v>1011</v>
          </cell>
        </row>
        <row r="502">
          <cell r="I502">
            <v>2301</v>
          </cell>
        </row>
        <row r="503">
          <cell r="I503">
            <v>123090</v>
          </cell>
        </row>
        <row r="505">
          <cell r="I505">
            <v>34607</v>
          </cell>
        </row>
        <row r="507">
          <cell r="I507">
            <v>962564</v>
          </cell>
        </row>
        <row r="508">
          <cell r="I508">
            <v>44</v>
          </cell>
        </row>
        <row r="510">
          <cell r="I510">
            <v>2877</v>
          </cell>
        </row>
        <row r="511">
          <cell r="I511">
            <v>519</v>
          </cell>
        </row>
        <row r="512">
          <cell r="I512">
            <v>5054</v>
          </cell>
        </row>
        <row r="516">
          <cell r="I516">
            <v>8193</v>
          </cell>
        </row>
        <row r="520">
          <cell r="I520">
            <v>41300</v>
          </cell>
        </row>
        <row r="522">
          <cell r="I522">
            <v>117225</v>
          </cell>
        </row>
        <row r="523">
          <cell r="I523">
            <v>801</v>
          </cell>
        </row>
        <row r="524">
          <cell r="I524">
            <v>7698</v>
          </cell>
        </row>
        <row r="526">
          <cell r="I526">
            <v>254</v>
          </cell>
        </row>
        <row r="527">
          <cell r="I527">
            <v>3212</v>
          </cell>
        </row>
        <row r="529">
          <cell r="I529">
            <v>17466</v>
          </cell>
        </row>
        <row r="530">
          <cell r="I530">
            <v>364</v>
          </cell>
        </row>
        <row r="531">
          <cell r="I531">
            <v>21685</v>
          </cell>
        </row>
        <row r="533">
          <cell r="I533">
            <v>704807</v>
          </cell>
        </row>
        <row r="534">
          <cell r="I534">
            <v>1216</v>
          </cell>
        </row>
        <row r="537">
          <cell r="I537">
            <v>73409</v>
          </cell>
        </row>
        <row r="539">
          <cell r="I539">
            <v>45503</v>
          </cell>
        </row>
        <row r="541">
          <cell r="I541">
            <v>464</v>
          </cell>
        </row>
        <row r="543">
          <cell r="I543">
            <v>2</v>
          </cell>
        </row>
        <row r="545">
          <cell r="I545">
            <v>171</v>
          </cell>
        </row>
        <row r="547">
          <cell r="I547">
            <v>12671</v>
          </cell>
        </row>
        <row r="551">
          <cell r="I551">
            <v>11400</v>
          </cell>
        </row>
        <row r="552">
          <cell r="I552">
            <v>9703</v>
          </cell>
        </row>
        <row r="556">
          <cell r="I556">
            <v>4509</v>
          </cell>
        </row>
        <row r="559">
          <cell r="I559">
            <v>14534</v>
          </cell>
        </row>
        <row r="562">
          <cell r="I562">
            <v>1441</v>
          </cell>
        </row>
        <row r="564">
          <cell r="I564">
            <v>23998</v>
          </cell>
        </row>
        <row r="565">
          <cell r="I565">
            <v>10189</v>
          </cell>
        </row>
        <row r="568">
          <cell r="I568">
            <v>81611</v>
          </cell>
        </row>
        <row r="570">
          <cell r="I570">
            <v>1312</v>
          </cell>
        </row>
        <row r="572">
          <cell r="I572">
            <v>2697</v>
          </cell>
        </row>
        <row r="573">
          <cell r="I573">
            <v>7212</v>
          </cell>
        </row>
        <row r="575">
          <cell r="I575">
            <v>191664</v>
          </cell>
        </row>
        <row r="577">
          <cell r="I577">
            <v>5796</v>
          </cell>
        </row>
        <row r="579">
          <cell r="I579">
            <v>134204</v>
          </cell>
        </row>
        <row r="580">
          <cell r="I580">
            <v>340</v>
          </cell>
        </row>
        <row r="582">
          <cell r="I582">
            <v>608511</v>
          </cell>
        </row>
        <row r="583">
          <cell r="I583">
            <v>384</v>
          </cell>
        </row>
        <row r="586">
          <cell r="I586">
            <v>469</v>
          </cell>
        </row>
        <row r="588">
          <cell r="I588">
            <v>6920</v>
          </cell>
        </row>
        <row r="590">
          <cell r="I590">
            <v>616</v>
          </cell>
        </row>
        <row r="591">
          <cell r="I591">
            <v>561</v>
          </cell>
        </row>
        <row r="596">
          <cell r="I596">
            <v>29161</v>
          </cell>
        </row>
        <row r="599">
          <cell r="I599">
            <v>26250</v>
          </cell>
        </row>
        <row r="601">
          <cell r="I601">
            <v>2184</v>
          </cell>
        </row>
        <row r="603">
          <cell r="I603">
            <v>10</v>
          </cell>
        </row>
        <row r="604">
          <cell r="I604">
            <v>5093</v>
          </cell>
        </row>
        <row r="606">
          <cell r="I606">
            <v>237</v>
          </cell>
        </row>
        <row r="610">
          <cell r="I610">
            <v>1855</v>
          </cell>
        </row>
        <row r="613">
          <cell r="I613">
            <v>16077</v>
          </cell>
        </row>
        <row r="615">
          <cell r="I615">
            <v>1244</v>
          </cell>
        </row>
        <row r="617">
          <cell r="I617">
            <v>1314</v>
          </cell>
        </row>
        <row r="618">
          <cell r="I618">
            <v>4619</v>
          </cell>
        </row>
        <row r="619">
          <cell r="I619">
            <v>9739</v>
          </cell>
        </row>
        <row r="621">
          <cell r="I621">
            <v>250</v>
          </cell>
        </row>
        <row r="622">
          <cell r="I622">
            <v>20144</v>
          </cell>
        </row>
        <row r="624">
          <cell r="I624">
            <v>805</v>
          </cell>
        </row>
        <row r="625">
          <cell r="I625">
            <v>571</v>
          </cell>
        </row>
        <row r="628">
          <cell r="I628">
            <v>113773</v>
          </cell>
        </row>
        <row r="630">
          <cell r="I630">
            <v>1859</v>
          </cell>
        </row>
        <row r="633">
          <cell r="I633">
            <v>47255</v>
          </cell>
        </row>
        <row r="636">
          <cell r="I636">
            <v>8358</v>
          </cell>
        </row>
        <row r="638">
          <cell r="I638">
            <v>7852</v>
          </cell>
        </row>
        <row r="641">
          <cell r="I641">
            <v>14742</v>
          </cell>
        </row>
        <row r="643">
          <cell r="I643">
            <v>21201</v>
          </cell>
        </row>
        <row r="647">
          <cell r="I647">
            <v>50</v>
          </cell>
        </row>
        <row r="648">
          <cell r="I648">
            <v>29184</v>
          </cell>
        </row>
        <row r="649">
          <cell r="I649">
            <v>351</v>
          </cell>
        </row>
        <row r="651">
          <cell r="I651">
            <v>21780</v>
          </cell>
        </row>
        <row r="652">
          <cell r="I652">
            <v>40460</v>
          </cell>
        </row>
        <row r="654">
          <cell r="I654">
            <v>663</v>
          </cell>
        </row>
        <row r="655">
          <cell r="I655">
            <v>3386</v>
          </cell>
        </row>
        <row r="656">
          <cell r="I656">
            <v>52518</v>
          </cell>
        </row>
        <row r="657">
          <cell r="I657">
            <v>3302</v>
          </cell>
        </row>
        <row r="658">
          <cell r="I658">
            <v>304</v>
          </cell>
        </row>
        <row r="659">
          <cell r="I659">
            <v>81464</v>
          </cell>
        </row>
        <row r="660">
          <cell r="I660">
            <v>11928</v>
          </cell>
        </row>
        <row r="661">
          <cell r="I661">
            <v>30219</v>
          </cell>
        </row>
        <row r="662">
          <cell r="I662">
            <v>15144</v>
          </cell>
        </row>
        <row r="663">
          <cell r="I663">
            <v>14071</v>
          </cell>
        </row>
        <row r="665">
          <cell r="I665">
            <v>12</v>
          </cell>
        </row>
        <row r="666">
          <cell r="I666">
            <v>362</v>
          </cell>
        </row>
        <row r="668">
          <cell r="I668">
            <v>71557</v>
          </cell>
        </row>
        <row r="669">
          <cell r="I669">
            <v>741</v>
          </cell>
        </row>
        <row r="670">
          <cell r="I670">
            <v>62612</v>
          </cell>
        </row>
        <row r="672">
          <cell r="I672">
            <v>81322</v>
          </cell>
        </row>
        <row r="673">
          <cell r="I673">
            <v>30759</v>
          </cell>
        </row>
        <row r="675">
          <cell r="I675">
            <v>88317</v>
          </cell>
        </row>
        <row r="677">
          <cell r="I677">
            <v>22055</v>
          </cell>
        </row>
        <row r="678">
          <cell r="I678">
            <v>2503</v>
          </cell>
        </row>
        <row r="679">
          <cell r="I679">
            <v>24624</v>
          </cell>
        </row>
        <row r="680">
          <cell r="I680">
            <v>1874</v>
          </cell>
        </row>
        <row r="682">
          <cell r="I682">
            <v>3812</v>
          </cell>
        </row>
        <row r="683">
          <cell r="I683">
            <v>125460</v>
          </cell>
        </row>
        <row r="684">
          <cell r="I684">
            <v>30603</v>
          </cell>
        </row>
        <row r="685">
          <cell r="I685">
            <v>326</v>
          </cell>
        </row>
        <row r="686">
          <cell r="I686">
            <v>189032</v>
          </cell>
        </row>
        <row r="688">
          <cell r="I688">
            <v>1659</v>
          </cell>
        </row>
        <row r="689">
          <cell r="I689">
            <v>2022</v>
          </cell>
        </row>
        <row r="690">
          <cell r="I690">
            <v>27481</v>
          </cell>
        </row>
        <row r="692">
          <cell r="I692">
            <v>115674</v>
          </cell>
        </row>
        <row r="693">
          <cell r="I693">
            <v>1583</v>
          </cell>
        </row>
        <row r="694">
          <cell r="I694">
            <v>19817</v>
          </cell>
        </row>
        <row r="695">
          <cell r="I695">
            <v>71785</v>
          </cell>
        </row>
        <row r="696">
          <cell r="I696">
            <v>3211</v>
          </cell>
        </row>
        <row r="698">
          <cell r="I698">
            <v>130370</v>
          </cell>
        </row>
        <row r="699">
          <cell r="I699">
            <v>864</v>
          </cell>
        </row>
        <row r="702">
          <cell r="I702">
            <v>1723</v>
          </cell>
        </row>
        <row r="712">
          <cell r="I712">
            <v>2791</v>
          </cell>
        </row>
        <row r="719">
          <cell r="I719">
            <v>12449</v>
          </cell>
        </row>
        <row r="723">
          <cell r="I723">
            <v>3743</v>
          </cell>
        </row>
        <row r="726">
          <cell r="I726">
            <v>32</v>
          </cell>
        </row>
        <row r="728">
          <cell r="I728">
            <v>328</v>
          </cell>
        </row>
        <row r="730">
          <cell r="I730">
            <v>19987</v>
          </cell>
        </row>
        <row r="732">
          <cell r="I732">
            <v>1992</v>
          </cell>
        </row>
        <row r="734">
          <cell r="I734">
            <v>124677</v>
          </cell>
        </row>
        <row r="735">
          <cell r="I735">
            <v>198</v>
          </cell>
        </row>
        <row r="737">
          <cell r="I737">
            <v>5636</v>
          </cell>
        </row>
        <row r="738">
          <cell r="I738">
            <v>5552</v>
          </cell>
        </row>
        <row r="739">
          <cell r="I739">
            <v>16097</v>
          </cell>
        </row>
        <row r="741">
          <cell r="I741">
            <v>3183</v>
          </cell>
        </row>
        <row r="742">
          <cell r="I742">
            <v>774</v>
          </cell>
        </row>
        <row r="743">
          <cell r="I743">
            <v>5760</v>
          </cell>
        </row>
        <row r="745">
          <cell r="I745">
            <v>7948</v>
          </cell>
        </row>
        <row r="748">
          <cell r="I748">
            <v>678411</v>
          </cell>
        </row>
        <row r="750">
          <cell r="I750">
            <v>19045</v>
          </cell>
        </row>
        <row r="751">
          <cell r="I751">
            <v>31227</v>
          </cell>
        </row>
        <row r="752">
          <cell r="I752">
            <v>1270</v>
          </cell>
        </row>
        <row r="755">
          <cell r="I755">
            <v>17492</v>
          </cell>
        </row>
        <row r="756">
          <cell r="I756">
            <v>964</v>
          </cell>
        </row>
        <row r="758">
          <cell r="I758">
            <v>249</v>
          </cell>
        </row>
        <row r="760">
          <cell r="I760">
            <v>298</v>
          </cell>
        </row>
        <row r="761">
          <cell r="I761">
            <v>756042</v>
          </cell>
        </row>
        <row r="764">
          <cell r="I764">
            <v>43188</v>
          </cell>
        </row>
        <row r="766">
          <cell r="I766">
            <v>597</v>
          </cell>
        </row>
        <row r="769">
          <cell r="I769">
            <v>7992</v>
          </cell>
        </row>
        <row r="771">
          <cell r="I771">
            <v>3583</v>
          </cell>
        </row>
        <row r="772">
          <cell r="I772">
            <v>12743</v>
          </cell>
        </row>
        <row r="775">
          <cell r="I775">
            <v>3477</v>
          </cell>
        </row>
        <row r="777">
          <cell r="I777">
            <v>66205</v>
          </cell>
        </row>
        <row r="778">
          <cell r="I778">
            <v>8524</v>
          </cell>
        </row>
        <row r="781">
          <cell r="I781">
            <v>24726</v>
          </cell>
        </row>
        <row r="783">
          <cell r="I783">
            <v>7581</v>
          </cell>
        </row>
        <row r="786">
          <cell r="I786">
            <v>3925</v>
          </cell>
        </row>
        <row r="788">
          <cell r="I788">
            <v>4902</v>
          </cell>
        </row>
        <row r="790">
          <cell r="I790">
            <v>516</v>
          </cell>
        </row>
        <row r="793">
          <cell r="I793">
            <v>421260</v>
          </cell>
        </row>
        <row r="794">
          <cell r="I794">
            <v>397</v>
          </cell>
        </row>
        <row r="795">
          <cell r="I795">
            <v>3858</v>
          </cell>
        </row>
        <row r="797">
          <cell r="I797">
            <v>836</v>
          </cell>
        </row>
        <row r="800">
          <cell r="I800">
            <v>358</v>
          </cell>
        </row>
        <row r="803">
          <cell r="I803">
            <v>2735</v>
          </cell>
        </row>
        <row r="805">
          <cell r="I805">
            <v>2258</v>
          </cell>
        </row>
        <row r="806">
          <cell r="I806">
            <v>1601</v>
          </cell>
        </row>
        <row r="807">
          <cell r="I807">
            <v>10851</v>
          </cell>
        </row>
        <row r="808">
          <cell r="I808">
            <v>7008</v>
          </cell>
        </row>
        <row r="809">
          <cell r="I809">
            <v>1371</v>
          </cell>
        </row>
        <row r="811">
          <cell r="I811">
            <v>959</v>
          </cell>
        </row>
        <row r="812">
          <cell r="I812">
            <v>15591</v>
          </cell>
        </row>
        <row r="814">
          <cell r="I814">
            <v>623</v>
          </cell>
        </row>
        <row r="819">
          <cell r="I819">
            <v>50187</v>
          </cell>
        </row>
        <row r="820">
          <cell r="I820">
            <v>2921</v>
          </cell>
        </row>
        <row r="822">
          <cell r="I822">
            <v>4267</v>
          </cell>
        </row>
        <row r="826">
          <cell r="I826">
            <v>16808</v>
          </cell>
        </row>
        <row r="827">
          <cell r="I827">
            <v>2593</v>
          </cell>
        </row>
        <row r="829">
          <cell r="I829">
            <v>2276</v>
          </cell>
        </row>
        <row r="830">
          <cell r="I830">
            <v>16385</v>
          </cell>
        </row>
        <row r="831">
          <cell r="I831">
            <v>8871</v>
          </cell>
        </row>
        <row r="832">
          <cell r="I832">
            <v>48</v>
          </cell>
        </row>
        <row r="833">
          <cell r="I833">
            <v>345</v>
          </cell>
        </row>
        <row r="834">
          <cell r="I834">
            <v>253286</v>
          </cell>
        </row>
        <row r="835">
          <cell r="I835">
            <v>94100</v>
          </cell>
        </row>
        <row r="837">
          <cell r="I837">
            <v>2257</v>
          </cell>
        </row>
        <row r="839">
          <cell r="I839">
            <v>171514</v>
          </cell>
        </row>
        <row r="841">
          <cell r="I841">
            <v>19</v>
          </cell>
        </row>
        <row r="842">
          <cell r="I842">
            <v>29874</v>
          </cell>
        </row>
        <row r="843">
          <cell r="I843">
            <v>19139</v>
          </cell>
        </row>
        <row r="844">
          <cell r="I844">
            <v>8481</v>
          </cell>
        </row>
        <row r="851">
          <cell r="I851">
            <v>80148</v>
          </cell>
        </row>
        <row r="852">
          <cell r="I852">
            <v>122</v>
          </cell>
        </row>
        <row r="854">
          <cell r="I854">
            <v>84516</v>
          </cell>
        </row>
        <row r="855">
          <cell r="I855">
            <v>93635</v>
          </cell>
        </row>
        <row r="856">
          <cell r="I856">
            <v>9504</v>
          </cell>
        </row>
        <row r="857">
          <cell r="I857">
            <v>23213</v>
          </cell>
        </row>
        <row r="858">
          <cell r="I858">
            <v>851</v>
          </cell>
        </row>
        <row r="859">
          <cell r="I859">
            <v>17190</v>
          </cell>
        </row>
        <row r="860">
          <cell r="I860">
            <v>1125</v>
          </cell>
        </row>
        <row r="861">
          <cell r="I861">
            <v>224539</v>
          </cell>
        </row>
        <row r="863">
          <cell r="I863">
            <v>983</v>
          </cell>
        </row>
        <row r="864">
          <cell r="I864">
            <v>206</v>
          </cell>
        </row>
        <row r="865">
          <cell r="I865">
            <v>1846</v>
          </cell>
        </row>
        <row r="866">
          <cell r="I866">
            <v>109449</v>
          </cell>
        </row>
        <row r="869">
          <cell r="I869">
            <v>238</v>
          </cell>
        </row>
        <row r="870">
          <cell r="I870">
            <v>1048</v>
          </cell>
        </row>
        <row r="871">
          <cell r="I871">
            <v>119376</v>
          </cell>
        </row>
        <row r="877">
          <cell r="I877">
            <v>2641</v>
          </cell>
        </row>
        <row r="881">
          <cell r="I881">
            <v>3667</v>
          </cell>
        </row>
        <row r="883">
          <cell r="I883">
            <v>414</v>
          </cell>
        </row>
        <row r="885">
          <cell r="I885">
            <v>3089</v>
          </cell>
        </row>
        <row r="886">
          <cell r="I886">
            <v>21503</v>
          </cell>
        </row>
        <row r="887">
          <cell r="I887">
            <v>3141</v>
          </cell>
        </row>
        <row r="889">
          <cell r="I889">
            <v>444</v>
          </cell>
        </row>
        <row r="890">
          <cell r="I890">
            <v>8910</v>
          </cell>
        </row>
        <row r="891">
          <cell r="I891">
            <v>937</v>
          </cell>
        </row>
        <row r="895">
          <cell r="I895">
            <v>5486</v>
          </cell>
        </row>
        <row r="897">
          <cell r="I897">
            <v>966</v>
          </cell>
        </row>
        <row r="898">
          <cell r="I898">
            <v>142551</v>
          </cell>
        </row>
        <row r="900">
          <cell r="I900">
            <v>36614</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workbookViewId="0">
      <selection activeCell="U25" sqref="U25"/>
    </sheetView>
  </sheetViews>
  <sheetFormatPr defaultRowHeight="15" x14ac:dyDescent="0.25"/>
  <cols>
    <col min="1" max="1" width="15.5703125" bestFit="1" customWidth="1"/>
    <col min="3" max="3" width="10.5703125" bestFit="1" customWidth="1"/>
    <col min="13" max="13" width="12.140625" bestFit="1" customWidth="1"/>
  </cols>
  <sheetData>
    <row r="1" spans="1:17" ht="71.25" customHeight="1" x14ac:dyDescent="0.25">
      <c r="A1" s="30" t="s">
        <v>5</v>
      </c>
      <c r="B1" s="30"/>
      <c r="C1" s="30"/>
      <c r="D1" s="30"/>
      <c r="E1" s="30"/>
      <c r="F1" s="30"/>
      <c r="G1" s="30"/>
      <c r="H1" s="30"/>
      <c r="I1" s="30"/>
      <c r="J1" s="30"/>
      <c r="K1" s="30"/>
      <c r="L1" s="30"/>
      <c r="M1" s="21"/>
    </row>
    <row r="3" spans="1:17" x14ac:dyDescent="0.25">
      <c r="A3" s="3" t="s">
        <v>11</v>
      </c>
      <c r="B3" s="3">
        <v>2014</v>
      </c>
      <c r="C3" s="3">
        <v>2015</v>
      </c>
      <c r="D3" s="3">
        <v>2016</v>
      </c>
      <c r="E3" s="3">
        <v>2017</v>
      </c>
      <c r="F3" s="3">
        <v>2018</v>
      </c>
      <c r="G3" s="3">
        <v>2019</v>
      </c>
      <c r="H3" s="3">
        <v>2020</v>
      </c>
      <c r="I3" s="3">
        <v>2021</v>
      </c>
      <c r="J3" s="3">
        <v>2022</v>
      </c>
      <c r="K3" s="3">
        <v>2023</v>
      </c>
      <c r="L3" s="3">
        <v>2024</v>
      </c>
    </row>
    <row r="4" spans="1:17" x14ac:dyDescent="0.25">
      <c r="A4" s="4" t="s">
        <v>1</v>
      </c>
      <c r="B4" s="2">
        <v>37076</v>
      </c>
      <c r="C4" s="2">
        <v>25088</v>
      </c>
      <c r="D4" s="2">
        <v>25195</v>
      </c>
      <c r="E4" s="2">
        <v>19579</v>
      </c>
      <c r="F4" s="2">
        <v>13057</v>
      </c>
      <c r="G4" s="2">
        <v>12680</v>
      </c>
      <c r="H4" s="2">
        <v>8790</v>
      </c>
      <c r="I4" s="2">
        <v>3389</v>
      </c>
      <c r="J4" s="2">
        <v>1226</v>
      </c>
      <c r="K4" s="2">
        <v>628</v>
      </c>
      <c r="L4" s="2">
        <v>134</v>
      </c>
      <c r="M4" s="2"/>
      <c r="N4" s="2"/>
      <c r="O4" s="2"/>
      <c r="P4" s="2"/>
      <c r="Q4" s="2"/>
    </row>
    <row r="5" spans="1:17" x14ac:dyDescent="0.25">
      <c r="A5" s="4" t="s">
        <v>2</v>
      </c>
      <c r="B5" s="2">
        <v>1421209</v>
      </c>
      <c r="C5" s="2">
        <v>1158543</v>
      </c>
      <c r="D5" s="2">
        <v>1137226</v>
      </c>
      <c r="E5" s="2">
        <v>1150348</v>
      </c>
      <c r="F5" s="2">
        <v>1108102</v>
      </c>
      <c r="G5" s="2">
        <v>1071898</v>
      </c>
      <c r="H5" s="2">
        <v>1047089</v>
      </c>
      <c r="I5" s="2">
        <v>489969</v>
      </c>
      <c r="J5" s="2">
        <v>430162</v>
      </c>
      <c r="K5" s="2">
        <v>418432</v>
      </c>
      <c r="L5" s="2">
        <v>442759</v>
      </c>
      <c r="M5" s="2"/>
      <c r="N5" s="2"/>
      <c r="O5" s="2"/>
      <c r="P5" s="2"/>
      <c r="Q5" s="2"/>
    </row>
    <row r="6" spans="1:17" x14ac:dyDescent="0.25">
      <c r="A6" s="4" t="s">
        <v>3</v>
      </c>
      <c r="B6" s="2">
        <v>86588</v>
      </c>
      <c r="C6" s="2">
        <v>85039</v>
      </c>
      <c r="D6" s="2">
        <v>83475</v>
      </c>
      <c r="E6" s="2">
        <v>81893</v>
      </c>
      <c r="F6" s="2">
        <v>80297</v>
      </c>
      <c r="G6" s="2">
        <v>78679</v>
      </c>
      <c r="H6" s="2">
        <v>67622</v>
      </c>
      <c r="I6" s="2">
        <v>64872</v>
      </c>
      <c r="J6" s="2">
        <v>65635</v>
      </c>
      <c r="K6" s="2">
        <v>66343</v>
      </c>
      <c r="L6" s="2">
        <v>66166</v>
      </c>
      <c r="M6" s="2"/>
      <c r="N6" s="2"/>
      <c r="O6" s="2"/>
      <c r="P6" s="2"/>
      <c r="Q6" s="2"/>
    </row>
    <row r="7" spans="1:17" x14ac:dyDescent="0.25">
      <c r="A7" s="4">
        <v>100010</v>
      </c>
      <c r="B7" s="2">
        <v>66261</v>
      </c>
      <c r="C7" s="2">
        <v>58689</v>
      </c>
      <c r="D7" s="2">
        <v>51349</v>
      </c>
      <c r="E7" s="2">
        <v>44236</v>
      </c>
      <c r="F7" s="2">
        <v>37349</v>
      </c>
      <c r="G7" s="2">
        <v>30958</v>
      </c>
      <c r="H7" s="2">
        <v>21019</v>
      </c>
      <c r="I7" s="2">
        <v>15985</v>
      </c>
      <c r="J7" s="2">
        <v>16423</v>
      </c>
      <c r="K7" s="2">
        <v>16423</v>
      </c>
      <c r="L7" s="2">
        <v>14391</v>
      </c>
      <c r="M7" s="2"/>
      <c r="N7" s="2"/>
      <c r="O7" s="2"/>
      <c r="P7" s="2"/>
      <c r="Q7" s="2"/>
    </row>
    <row r="8" spans="1:17" x14ac:dyDescent="0.25">
      <c r="A8" s="4">
        <v>100020</v>
      </c>
      <c r="B8" s="2">
        <v>101256</v>
      </c>
      <c r="C8" s="2">
        <v>99106</v>
      </c>
      <c r="D8" s="2">
        <v>90804</v>
      </c>
      <c r="E8" s="2">
        <v>88759</v>
      </c>
      <c r="F8" s="2">
        <v>86710</v>
      </c>
      <c r="G8" s="2">
        <v>84650</v>
      </c>
      <c r="H8" s="2">
        <v>82599</v>
      </c>
      <c r="I8" s="2">
        <v>45468</v>
      </c>
      <c r="J8" s="2">
        <v>43218</v>
      </c>
      <c r="K8" s="2">
        <v>38218</v>
      </c>
      <c r="L8" s="2">
        <v>35018</v>
      </c>
      <c r="M8" s="2"/>
      <c r="N8" s="2"/>
      <c r="O8" s="2"/>
      <c r="P8" s="2"/>
      <c r="Q8" s="2"/>
    </row>
    <row r="9" spans="1:17" x14ac:dyDescent="0.25">
      <c r="A9" s="4">
        <v>100040</v>
      </c>
      <c r="B9" s="2">
        <v>12393</v>
      </c>
      <c r="C9" s="2">
        <v>12173</v>
      </c>
      <c r="D9" s="2">
        <v>15923</v>
      </c>
      <c r="E9" s="2">
        <v>18511</v>
      </c>
      <c r="F9" s="2">
        <v>23670</v>
      </c>
      <c r="G9" s="2">
        <v>37209</v>
      </c>
      <c r="H9" s="2">
        <v>45242</v>
      </c>
      <c r="I9" s="2">
        <v>42805</v>
      </c>
      <c r="J9" s="2">
        <v>42991</v>
      </c>
      <c r="K9" s="2">
        <v>43031</v>
      </c>
      <c r="L9" s="2">
        <v>44548</v>
      </c>
      <c r="M9" s="2"/>
      <c r="N9" s="2"/>
      <c r="O9" s="2"/>
      <c r="P9" s="2"/>
      <c r="Q9" s="2"/>
    </row>
    <row r="10" spans="1:17" x14ac:dyDescent="0.25">
      <c r="A10" s="4">
        <v>100050</v>
      </c>
      <c r="B10" s="2">
        <v>184203</v>
      </c>
      <c r="C10" s="2">
        <v>181081</v>
      </c>
      <c r="D10" s="2">
        <v>172743</v>
      </c>
      <c r="E10" s="2">
        <v>169086</v>
      </c>
      <c r="F10" s="2">
        <v>180517</v>
      </c>
      <c r="G10" s="2">
        <v>171827</v>
      </c>
      <c r="H10" s="2">
        <v>166071</v>
      </c>
      <c r="I10" s="2">
        <v>146043</v>
      </c>
      <c r="J10" s="2">
        <v>147984</v>
      </c>
      <c r="K10" s="2">
        <v>149400</v>
      </c>
      <c r="L10" s="2">
        <v>147710</v>
      </c>
      <c r="M10" s="2"/>
      <c r="N10" s="2"/>
      <c r="O10" s="2"/>
      <c r="P10" s="2"/>
      <c r="Q10" s="2"/>
    </row>
    <row r="11" spans="1:17" x14ac:dyDescent="0.25">
      <c r="A11" s="4">
        <v>110000</v>
      </c>
      <c r="B11" s="2">
        <v>52836</v>
      </c>
      <c r="C11" s="2">
        <v>41837</v>
      </c>
      <c r="D11" s="2">
        <v>39151</v>
      </c>
      <c r="E11" s="2">
        <v>44339</v>
      </c>
      <c r="F11" s="2">
        <v>41646</v>
      </c>
      <c r="G11" s="2">
        <v>39023</v>
      </c>
      <c r="H11" s="2">
        <v>36476</v>
      </c>
      <c r="I11" s="2">
        <v>25517</v>
      </c>
      <c r="J11" s="2">
        <v>22821</v>
      </c>
      <c r="K11" s="2">
        <v>18948</v>
      </c>
      <c r="L11" s="2">
        <v>18079</v>
      </c>
      <c r="M11" s="2"/>
      <c r="N11" s="2"/>
      <c r="O11" s="2"/>
      <c r="P11" s="2"/>
      <c r="Q11" s="2"/>
    </row>
    <row r="12" spans="1:17" x14ac:dyDescent="0.25">
      <c r="A12" s="4">
        <v>160000</v>
      </c>
      <c r="B12" s="2">
        <v>35686</v>
      </c>
      <c r="C12" s="2">
        <v>23029</v>
      </c>
      <c r="D12" s="2">
        <v>20150</v>
      </c>
      <c r="E12" s="2">
        <v>17358</v>
      </c>
      <c r="F12" s="2">
        <v>14657</v>
      </c>
      <c r="G12" s="2">
        <v>12043</v>
      </c>
      <c r="H12" s="2">
        <v>9527</v>
      </c>
      <c r="I12" s="2">
        <v>24825</v>
      </c>
      <c r="J12" s="2">
        <v>24825</v>
      </c>
      <c r="K12" s="2">
        <v>24825</v>
      </c>
      <c r="L12" s="2">
        <v>24825</v>
      </c>
      <c r="M12" s="2"/>
      <c r="N12" s="2"/>
      <c r="O12" s="2"/>
      <c r="P12" s="2"/>
      <c r="Q12" s="2"/>
    </row>
    <row r="13" spans="1:17" x14ac:dyDescent="0.25">
      <c r="A13" s="4">
        <v>170000</v>
      </c>
      <c r="B13" s="2">
        <v>58327</v>
      </c>
      <c r="C13" s="2">
        <v>53170</v>
      </c>
      <c r="D13" s="2">
        <v>48693</v>
      </c>
      <c r="E13" s="2">
        <v>45113</v>
      </c>
      <c r="F13" s="2">
        <v>40110</v>
      </c>
      <c r="G13" s="2">
        <v>36273</v>
      </c>
      <c r="H13" s="2">
        <v>32951</v>
      </c>
      <c r="I13" s="2">
        <v>24740</v>
      </c>
      <c r="J13" s="2">
        <v>26569</v>
      </c>
      <c r="K13" s="2">
        <v>22786</v>
      </c>
      <c r="L13" s="2">
        <v>21992</v>
      </c>
      <c r="M13" s="2"/>
      <c r="N13" s="2"/>
      <c r="O13" s="2"/>
      <c r="P13" s="2"/>
      <c r="Q13" s="2"/>
    </row>
    <row r="14" spans="1:17" x14ac:dyDescent="0.25">
      <c r="A14" s="4">
        <v>190000</v>
      </c>
      <c r="B14" s="2">
        <v>862219</v>
      </c>
      <c r="C14" s="2">
        <v>840738</v>
      </c>
      <c r="D14" s="2">
        <v>819328</v>
      </c>
      <c r="E14" s="2">
        <v>797976</v>
      </c>
      <c r="F14" s="2">
        <v>776701</v>
      </c>
      <c r="G14" s="2">
        <v>755454</v>
      </c>
      <c r="H14" s="2">
        <v>734391</v>
      </c>
      <c r="I14" s="2">
        <v>722058</v>
      </c>
      <c r="J14" s="2">
        <v>722058</v>
      </c>
      <c r="K14" s="2">
        <v>722058</v>
      </c>
      <c r="L14" s="2">
        <v>722058</v>
      </c>
      <c r="M14" s="2"/>
      <c r="N14" s="2"/>
      <c r="O14" s="2"/>
      <c r="P14" s="2"/>
      <c r="Q14" s="2"/>
    </row>
    <row r="15" spans="1:17" x14ac:dyDescent="0.25">
      <c r="A15" s="4">
        <v>200010</v>
      </c>
      <c r="B15" s="2">
        <v>70580</v>
      </c>
      <c r="C15" s="2">
        <v>66516</v>
      </c>
      <c r="D15" s="2">
        <v>62551</v>
      </c>
      <c r="E15" s="2">
        <v>36375</v>
      </c>
      <c r="F15" s="2">
        <v>60240</v>
      </c>
      <c r="G15" s="2">
        <v>34996</v>
      </c>
      <c r="H15" s="2">
        <v>34303</v>
      </c>
      <c r="I15" s="2">
        <v>13096</v>
      </c>
      <c r="J15" s="2">
        <v>12959</v>
      </c>
      <c r="K15" s="2">
        <v>12822</v>
      </c>
      <c r="L15" s="2">
        <v>12388</v>
      </c>
      <c r="M15" s="2"/>
      <c r="N15" s="2"/>
      <c r="O15" s="2"/>
      <c r="P15" s="2"/>
      <c r="Q15" s="2"/>
    </row>
    <row r="16" spans="1:17" x14ac:dyDescent="0.25">
      <c r="A16" s="4">
        <v>200020</v>
      </c>
      <c r="B16" s="2">
        <v>133290</v>
      </c>
      <c r="C16" s="2">
        <v>135900</v>
      </c>
      <c r="D16" s="2">
        <v>132511</v>
      </c>
      <c r="E16" s="2">
        <v>129131</v>
      </c>
      <c r="F16" s="2">
        <v>125759</v>
      </c>
      <c r="G16" s="2">
        <v>125979</v>
      </c>
      <c r="H16" s="2">
        <v>121892</v>
      </c>
      <c r="I16" s="2">
        <v>44480</v>
      </c>
      <c r="J16" s="2">
        <v>44686</v>
      </c>
      <c r="K16" s="2">
        <v>44706</v>
      </c>
      <c r="L16" s="2">
        <v>43549</v>
      </c>
      <c r="M16" s="2"/>
      <c r="N16" s="2"/>
      <c r="O16" s="2"/>
      <c r="P16" s="2"/>
      <c r="Q16" s="2"/>
    </row>
    <row r="17" spans="1:17" x14ac:dyDescent="0.25">
      <c r="A17" s="4">
        <v>210000</v>
      </c>
      <c r="B17" s="2">
        <v>3885</v>
      </c>
      <c r="C17" s="2">
        <v>3816</v>
      </c>
      <c r="D17" s="2">
        <v>3745</v>
      </c>
      <c r="E17" s="2">
        <v>3674</v>
      </c>
      <c r="F17" s="2">
        <v>3603</v>
      </c>
      <c r="G17" s="2">
        <v>3530</v>
      </c>
      <c r="H17" s="2">
        <v>3457</v>
      </c>
      <c r="I17" s="2">
        <v>1810</v>
      </c>
      <c r="J17" s="2">
        <v>2045</v>
      </c>
      <c r="K17" s="2">
        <v>2149</v>
      </c>
      <c r="L17" s="2">
        <v>2149</v>
      </c>
      <c r="M17" s="2"/>
      <c r="N17" s="2"/>
      <c r="O17" s="2"/>
      <c r="P17" s="2"/>
      <c r="Q17" s="2"/>
    </row>
    <row r="18" spans="1:17" x14ac:dyDescent="0.25">
      <c r="A18" s="4">
        <v>230010</v>
      </c>
      <c r="B18" s="2">
        <v>51938</v>
      </c>
      <c r="C18" s="2">
        <v>51072</v>
      </c>
      <c r="D18" s="2">
        <v>49938</v>
      </c>
      <c r="E18" s="2">
        <v>48800</v>
      </c>
      <c r="F18" s="2">
        <v>47660</v>
      </c>
      <c r="G18" s="2">
        <v>46516</v>
      </c>
      <c r="H18" s="2">
        <v>45377</v>
      </c>
      <c r="I18" s="2">
        <v>39725</v>
      </c>
      <c r="J18" s="2">
        <v>39226</v>
      </c>
      <c r="K18" s="2">
        <v>42954</v>
      </c>
      <c r="L18" s="2">
        <v>39241</v>
      </c>
      <c r="M18" s="2"/>
      <c r="N18" s="2"/>
      <c r="O18" s="2"/>
      <c r="P18" s="2"/>
      <c r="Q18" s="2"/>
    </row>
    <row r="19" spans="1:17" x14ac:dyDescent="0.25">
      <c r="A19" s="4">
        <v>230021</v>
      </c>
      <c r="B19" s="2">
        <v>2051548</v>
      </c>
      <c r="C19" s="2">
        <v>2008872</v>
      </c>
      <c r="D19" s="2">
        <v>1966040</v>
      </c>
      <c r="E19" s="2">
        <v>1923034</v>
      </c>
      <c r="F19" s="2">
        <v>1879891</v>
      </c>
      <c r="G19" s="2">
        <v>1836497</v>
      </c>
      <c r="H19" s="2">
        <v>1793211</v>
      </c>
      <c r="I19" s="2">
        <v>1663537</v>
      </c>
      <c r="J19" s="2">
        <v>1797705</v>
      </c>
      <c r="K19" s="2">
        <v>1675181</v>
      </c>
      <c r="L19" s="2">
        <v>1498918</v>
      </c>
      <c r="M19" s="2"/>
      <c r="N19" s="2"/>
      <c r="O19" s="2"/>
      <c r="P19" s="2"/>
      <c r="Q19" s="2"/>
    </row>
    <row r="20" spans="1:17" x14ac:dyDescent="0.25">
      <c r="A20" s="4">
        <v>230023</v>
      </c>
      <c r="B20" s="2">
        <v>353068</v>
      </c>
      <c r="C20" s="2">
        <v>346543</v>
      </c>
      <c r="D20" s="2">
        <v>356881</v>
      </c>
      <c r="E20" s="2">
        <v>324021</v>
      </c>
      <c r="F20" s="2">
        <v>317691</v>
      </c>
      <c r="G20" s="2">
        <v>308970</v>
      </c>
      <c r="H20" s="2">
        <v>278012</v>
      </c>
      <c r="I20" s="2">
        <v>245926</v>
      </c>
      <c r="J20" s="2">
        <v>254417</v>
      </c>
      <c r="K20" s="2">
        <v>261134</v>
      </c>
      <c r="L20" s="2">
        <v>212282</v>
      </c>
      <c r="M20" s="2"/>
      <c r="N20" s="2"/>
      <c r="O20" s="2"/>
      <c r="P20" s="2"/>
      <c r="Q20" s="2"/>
    </row>
    <row r="21" spans="1:17" x14ac:dyDescent="0.25">
      <c r="A21" s="4">
        <v>240000</v>
      </c>
      <c r="B21" s="2">
        <v>79995</v>
      </c>
      <c r="C21" s="2">
        <v>78564</v>
      </c>
      <c r="D21" s="2">
        <v>77119</v>
      </c>
      <c r="E21" s="2">
        <v>75657</v>
      </c>
      <c r="F21" s="2">
        <v>74181</v>
      </c>
      <c r="G21" s="2">
        <v>72688</v>
      </c>
      <c r="H21" s="2">
        <v>71190</v>
      </c>
      <c r="I21" s="2">
        <v>66865</v>
      </c>
      <c r="J21" s="2">
        <v>66865</v>
      </c>
      <c r="K21" s="2">
        <v>77965</v>
      </c>
      <c r="L21" s="2">
        <v>80193</v>
      </c>
      <c r="M21" s="2"/>
      <c r="N21" s="2"/>
      <c r="O21" s="2"/>
      <c r="P21" s="2"/>
      <c r="Q21" s="2"/>
    </row>
    <row r="22" spans="1:17" x14ac:dyDescent="0.25">
      <c r="A22" s="4">
        <v>280010</v>
      </c>
      <c r="B22" s="2">
        <v>18690</v>
      </c>
      <c r="C22" s="2">
        <v>18355</v>
      </c>
      <c r="D22" s="2">
        <v>18018</v>
      </c>
      <c r="E22" s="2">
        <v>9119</v>
      </c>
      <c r="F22" s="2">
        <v>8941</v>
      </c>
      <c r="G22" s="2">
        <v>8761</v>
      </c>
      <c r="H22" s="2">
        <v>8581</v>
      </c>
      <c r="I22" s="2">
        <v>1594</v>
      </c>
      <c r="J22" s="2">
        <v>1217</v>
      </c>
      <c r="K22" s="2">
        <v>826</v>
      </c>
      <c r="L22" s="2">
        <v>676</v>
      </c>
      <c r="M22" s="2"/>
      <c r="N22" s="2"/>
      <c r="O22" s="2"/>
      <c r="P22" s="2"/>
      <c r="Q22" s="2"/>
    </row>
    <row r="23" spans="1:17" x14ac:dyDescent="0.25">
      <c r="A23" s="4">
        <v>350011</v>
      </c>
      <c r="B23" s="2">
        <v>3838424</v>
      </c>
      <c r="C23" s="2">
        <v>3039289</v>
      </c>
      <c r="D23" s="2">
        <v>2634871</v>
      </c>
      <c r="E23" s="2">
        <v>2256491</v>
      </c>
      <c r="F23" s="2">
        <v>1957022</v>
      </c>
      <c r="G23" s="2">
        <v>1660744</v>
      </c>
      <c r="H23" s="2">
        <v>1293571</v>
      </c>
      <c r="I23" s="2">
        <v>775678</v>
      </c>
      <c r="J23" s="2">
        <v>756668</v>
      </c>
      <c r="K23" s="2">
        <v>738136</v>
      </c>
      <c r="L23" s="2">
        <v>673453</v>
      </c>
      <c r="M23" s="2"/>
      <c r="N23" s="2"/>
      <c r="O23" s="2"/>
      <c r="P23" s="2"/>
      <c r="Q23" s="2"/>
    </row>
    <row r="24" spans="1:17" x14ac:dyDescent="0.25">
      <c r="A24" s="4">
        <v>350020</v>
      </c>
      <c r="B24" s="2">
        <v>10726</v>
      </c>
      <c r="C24" s="2">
        <v>9503</v>
      </c>
      <c r="D24" s="2">
        <v>8317</v>
      </c>
      <c r="E24" s="2">
        <v>7169</v>
      </c>
      <c r="F24" s="2">
        <v>6059</v>
      </c>
      <c r="G24" s="2">
        <v>4983</v>
      </c>
      <c r="H24" s="2">
        <v>3947</v>
      </c>
      <c r="I24" s="2">
        <v>1166</v>
      </c>
      <c r="J24" s="2">
        <v>1166</v>
      </c>
      <c r="K24" s="2">
        <v>1166</v>
      </c>
      <c r="L24" s="2">
        <v>1041</v>
      </c>
      <c r="M24" s="2"/>
      <c r="N24" s="2"/>
      <c r="O24" s="2"/>
      <c r="P24" s="2"/>
      <c r="Q24" s="2"/>
    </row>
    <row r="25" spans="1:17" x14ac:dyDescent="0.25">
      <c r="A25" s="4">
        <v>350030</v>
      </c>
      <c r="B25" s="2">
        <v>663487</v>
      </c>
      <c r="C25" s="2">
        <v>523299</v>
      </c>
      <c r="D25" s="2">
        <v>428824</v>
      </c>
      <c r="E25" s="2">
        <v>403723</v>
      </c>
      <c r="F25" s="2">
        <v>302705</v>
      </c>
      <c r="G25" s="2">
        <v>264388</v>
      </c>
      <c r="H25" s="2">
        <v>193414</v>
      </c>
      <c r="I25" s="2">
        <v>145345</v>
      </c>
      <c r="J25" s="2">
        <v>130542</v>
      </c>
      <c r="K25" s="2">
        <v>117381</v>
      </c>
      <c r="L25" s="2">
        <v>108922</v>
      </c>
      <c r="M25" s="2"/>
      <c r="N25" s="2"/>
      <c r="O25" s="2"/>
      <c r="P25" s="2"/>
      <c r="Q25" s="2"/>
    </row>
    <row r="26" spans="1:17" x14ac:dyDescent="0.25">
      <c r="A26" s="4">
        <v>383903</v>
      </c>
      <c r="B26" s="2">
        <v>875587</v>
      </c>
      <c r="C26" s="2">
        <v>773937</v>
      </c>
      <c r="D26" s="2">
        <v>674653</v>
      </c>
      <c r="E26" s="2">
        <v>595964</v>
      </c>
      <c r="F26" s="2">
        <v>539537</v>
      </c>
      <c r="G26" s="2">
        <v>442896</v>
      </c>
      <c r="H26" s="2">
        <v>350864</v>
      </c>
      <c r="I26" s="2">
        <v>273388</v>
      </c>
      <c r="J26" s="2">
        <v>269861</v>
      </c>
      <c r="K26" s="2">
        <v>258516</v>
      </c>
      <c r="L26" s="2">
        <v>251984</v>
      </c>
      <c r="M26" s="2"/>
      <c r="N26" s="2"/>
      <c r="O26" s="2"/>
      <c r="P26" s="2"/>
      <c r="Q26" s="2"/>
    </row>
    <row r="27" spans="1:17" x14ac:dyDescent="0.25">
      <c r="A27" s="4">
        <v>490032</v>
      </c>
      <c r="B27" s="2" t="s">
        <v>0</v>
      </c>
      <c r="C27" s="2" t="s">
        <v>0</v>
      </c>
      <c r="D27" s="2" t="s">
        <v>0</v>
      </c>
      <c r="E27" s="2" t="s">
        <v>0</v>
      </c>
      <c r="F27" s="2" t="s">
        <v>0</v>
      </c>
      <c r="G27" s="2" t="s">
        <v>0</v>
      </c>
      <c r="H27" s="2" t="s">
        <v>0</v>
      </c>
      <c r="I27" s="2" t="s">
        <v>0</v>
      </c>
      <c r="J27" s="2">
        <v>763</v>
      </c>
      <c r="K27" s="2">
        <v>3729</v>
      </c>
      <c r="L27" s="2">
        <v>3561</v>
      </c>
      <c r="M27" s="2"/>
      <c r="N27" s="2"/>
      <c r="O27" s="2"/>
      <c r="P27" s="2"/>
      <c r="Q27" s="2"/>
    </row>
    <row r="28" spans="1:17" x14ac:dyDescent="0.25">
      <c r="A28" s="4">
        <v>510001</v>
      </c>
      <c r="B28" s="2">
        <v>369028</v>
      </c>
      <c r="C28" s="2">
        <v>369028</v>
      </c>
      <c r="D28" s="2">
        <v>369028</v>
      </c>
      <c r="E28" s="2">
        <v>377788</v>
      </c>
      <c r="F28" s="2">
        <v>333739</v>
      </c>
      <c r="G28" s="2">
        <v>333739</v>
      </c>
      <c r="H28" s="2">
        <v>333866</v>
      </c>
      <c r="I28" s="2">
        <v>306608</v>
      </c>
      <c r="J28" s="2">
        <v>299701</v>
      </c>
      <c r="K28" s="2">
        <v>293075</v>
      </c>
      <c r="L28" s="2">
        <v>226159</v>
      </c>
      <c r="M28" s="2"/>
      <c r="N28" s="2"/>
      <c r="O28" s="2"/>
      <c r="P28" s="2"/>
      <c r="Q28" s="2"/>
    </row>
    <row r="29" spans="1:17" x14ac:dyDescent="0.25">
      <c r="A29" s="4">
        <v>630000</v>
      </c>
      <c r="B29" s="2" t="s">
        <v>0</v>
      </c>
      <c r="C29" s="2" t="s">
        <v>0</v>
      </c>
      <c r="D29" s="2" t="s">
        <v>0</v>
      </c>
      <c r="E29" s="2" t="s">
        <v>0</v>
      </c>
      <c r="F29" s="2" t="s">
        <v>0</v>
      </c>
      <c r="G29" s="2" t="s">
        <v>0</v>
      </c>
      <c r="H29" s="2" t="s">
        <v>0</v>
      </c>
      <c r="I29" s="2" t="s">
        <v>0</v>
      </c>
      <c r="J29" s="2" t="s">
        <v>0</v>
      </c>
      <c r="K29" s="2" t="s">
        <v>0</v>
      </c>
      <c r="L29" s="2" t="s">
        <v>0</v>
      </c>
      <c r="M29" s="2"/>
      <c r="N29" s="2"/>
      <c r="O29" s="2"/>
      <c r="P29" s="2"/>
      <c r="Q29" s="2"/>
    </row>
    <row r="30" spans="1:17" x14ac:dyDescent="0.25">
      <c r="A30" s="24" t="s">
        <v>29</v>
      </c>
      <c r="B30" s="2">
        <v>3595</v>
      </c>
      <c r="C30" s="2">
        <v>3184</v>
      </c>
      <c r="D30" s="2">
        <v>855</v>
      </c>
      <c r="E30" s="2">
        <v>736</v>
      </c>
      <c r="F30" s="2">
        <v>311</v>
      </c>
      <c r="G30" s="2">
        <v>256</v>
      </c>
      <c r="H30" s="2" t="s">
        <v>0</v>
      </c>
      <c r="I30" s="2" t="s">
        <v>0</v>
      </c>
      <c r="J30" s="2" t="s">
        <v>0</v>
      </c>
      <c r="K30" s="2" t="s">
        <v>0</v>
      </c>
      <c r="L30" s="2" t="s">
        <v>0</v>
      </c>
      <c r="M30" s="2"/>
      <c r="N30" s="2"/>
      <c r="O30" s="2"/>
      <c r="P30" s="2"/>
      <c r="Q30" s="2"/>
    </row>
    <row r="31" spans="1:17" x14ac:dyDescent="0.25">
      <c r="A31" t="s">
        <v>14</v>
      </c>
      <c r="B31">
        <f t="shared" ref="B31:L31" si="0">SUM(B4:B30)</f>
        <v>11441895</v>
      </c>
      <c r="C31">
        <f t="shared" si="0"/>
        <v>10006371</v>
      </c>
      <c r="D31">
        <f t="shared" si="0"/>
        <v>9287388</v>
      </c>
      <c r="E31">
        <f t="shared" si="0"/>
        <v>8668880</v>
      </c>
      <c r="F31">
        <f t="shared" si="0"/>
        <v>8060155</v>
      </c>
      <c r="G31">
        <f t="shared" si="0"/>
        <v>7475637</v>
      </c>
      <c r="H31">
        <f t="shared" si="0"/>
        <v>6783462</v>
      </c>
      <c r="I31">
        <f t="shared" si="0"/>
        <v>5184889</v>
      </c>
      <c r="J31">
        <f t="shared" si="0"/>
        <v>5221733</v>
      </c>
      <c r="K31">
        <f t="shared" si="0"/>
        <v>5050832</v>
      </c>
      <c r="L31">
        <f t="shared" si="0"/>
        <v>4692196</v>
      </c>
      <c r="M31" s="2"/>
      <c r="N31" s="2"/>
      <c r="O31" s="2"/>
      <c r="P31" s="2"/>
      <c r="Q31" s="2"/>
    </row>
    <row r="36" spans="1:5" x14ac:dyDescent="0.25">
      <c r="A36" s="23"/>
      <c r="E36" s="23"/>
    </row>
  </sheetData>
  <mergeCells count="1">
    <mergeCell ref="A1:L1"/>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3"/>
  <sheetViews>
    <sheetView workbookViewId="0">
      <selection activeCell="A3" sqref="A3:L33"/>
    </sheetView>
  </sheetViews>
  <sheetFormatPr defaultRowHeight="15" x14ac:dyDescent="0.25"/>
  <cols>
    <col min="1" max="1" width="15.5703125" bestFit="1" customWidth="1"/>
    <col min="3" max="3" width="9.42578125" bestFit="1" customWidth="1"/>
    <col min="4" max="9" width="9.28515625" bestFit="1" customWidth="1"/>
  </cols>
  <sheetData>
    <row r="1" spans="1:19" ht="52.5" customHeight="1" x14ac:dyDescent="0.25">
      <c r="A1" s="31" t="s">
        <v>6</v>
      </c>
      <c r="B1" s="31"/>
      <c r="C1" s="31"/>
      <c r="D1" s="31"/>
      <c r="E1" s="31"/>
      <c r="F1" s="31"/>
      <c r="G1" s="31"/>
      <c r="H1" s="31"/>
      <c r="I1" s="31"/>
      <c r="J1" s="31"/>
      <c r="K1" s="31"/>
      <c r="L1" s="31"/>
    </row>
    <row r="3" spans="1:19" x14ac:dyDescent="0.25">
      <c r="A3" s="3" t="s">
        <v>11</v>
      </c>
      <c r="B3" s="3">
        <v>2014</v>
      </c>
      <c r="C3" s="3">
        <v>2015</v>
      </c>
      <c r="D3" s="3">
        <v>2016</v>
      </c>
      <c r="E3" s="3">
        <v>2017</v>
      </c>
      <c r="F3" s="3">
        <v>2018</v>
      </c>
      <c r="G3" s="3">
        <v>2019</v>
      </c>
      <c r="H3" s="3">
        <v>2020</v>
      </c>
      <c r="I3" s="3">
        <v>2021</v>
      </c>
      <c r="J3" s="3">
        <v>2022</v>
      </c>
      <c r="K3" s="3">
        <v>2023</v>
      </c>
      <c r="L3" s="3">
        <v>2024</v>
      </c>
    </row>
    <row r="4" spans="1:19" x14ac:dyDescent="0.25">
      <c r="A4" s="4" t="s">
        <v>1</v>
      </c>
      <c r="B4" s="2">
        <v>34054</v>
      </c>
      <c r="C4" s="2">
        <v>32942</v>
      </c>
      <c r="D4" s="2">
        <v>36960</v>
      </c>
      <c r="E4" s="2">
        <v>41165</v>
      </c>
      <c r="F4" s="2">
        <v>32919</v>
      </c>
      <c r="G4" s="2">
        <v>28234</v>
      </c>
      <c r="H4" s="2">
        <v>20629</v>
      </c>
      <c r="I4" s="2">
        <v>16841</v>
      </c>
      <c r="J4" s="2">
        <v>1709</v>
      </c>
      <c r="K4" s="2">
        <v>865</v>
      </c>
      <c r="L4" s="2">
        <v>1100</v>
      </c>
      <c r="O4" s="2"/>
      <c r="P4" s="2"/>
      <c r="Q4" s="2"/>
      <c r="R4" s="2"/>
      <c r="S4" s="2"/>
    </row>
    <row r="5" spans="1:19" x14ac:dyDescent="0.25">
      <c r="A5" s="4" t="s">
        <v>2</v>
      </c>
      <c r="B5" s="2">
        <v>1629649</v>
      </c>
      <c r="C5" s="2">
        <v>1685682</v>
      </c>
      <c r="D5" s="2">
        <v>1605607</v>
      </c>
      <c r="E5" s="2">
        <v>1600267</v>
      </c>
      <c r="F5" s="2">
        <v>1499724</v>
      </c>
      <c r="G5" s="2">
        <v>1420058</v>
      </c>
      <c r="H5" s="2">
        <v>1005748</v>
      </c>
      <c r="I5" s="2">
        <v>985492</v>
      </c>
      <c r="J5" s="2">
        <v>953806</v>
      </c>
      <c r="K5" s="2">
        <v>889250</v>
      </c>
      <c r="L5" s="2">
        <v>235926</v>
      </c>
      <c r="O5" s="2"/>
      <c r="P5" s="2"/>
      <c r="Q5" s="2"/>
      <c r="R5" s="2"/>
      <c r="S5" s="2"/>
    </row>
    <row r="6" spans="1:19" x14ac:dyDescent="0.25">
      <c r="A6" s="4" t="s">
        <v>3</v>
      </c>
      <c r="B6" s="2">
        <v>38688</v>
      </c>
      <c r="C6" s="2">
        <v>41261</v>
      </c>
      <c r="D6" s="2">
        <v>40089</v>
      </c>
      <c r="E6" s="2">
        <v>41609</v>
      </c>
      <c r="F6" s="2">
        <v>39803</v>
      </c>
      <c r="G6" s="2">
        <v>36675</v>
      </c>
      <c r="H6" s="2">
        <v>39280</v>
      </c>
      <c r="I6" s="2">
        <v>39535</v>
      </c>
      <c r="J6" s="2">
        <v>40981</v>
      </c>
      <c r="K6" s="2">
        <v>34104</v>
      </c>
      <c r="L6" s="2">
        <v>31225</v>
      </c>
      <c r="O6" s="2"/>
      <c r="P6" s="2"/>
      <c r="Q6" s="2"/>
      <c r="R6" s="2"/>
      <c r="S6" s="2"/>
    </row>
    <row r="7" spans="1:19" x14ac:dyDescent="0.25">
      <c r="A7" s="4">
        <v>100010</v>
      </c>
      <c r="B7" s="2">
        <v>63925</v>
      </c>
      <c r="C7" s="2">
        <v>61033</v>
      </c>
      <c r="D7" s="2">
        <v>63795</v>
      </c>
      <c r="E7" s="2">
        <v>59590</v>
      </c>
      <c r="F7" s="2">
        <v>61166</v>
      </c>
      <c r="G7" s="2">
        <v>57584</v>
      </c>
      <c r="H7" s="2">
        <v>60548</v>
      </c>
      <c r="I7" s="2">
        <v>61597</v>
      </c>
      <c r="J7" s="2">
        <v>57513</v>
      </c>
      <c r="K7" s="2">
        <v>46448</v>
      </c>
      <c r="L7" s="2">
        <v>49803</v>
      </c>
      <c r="O7" s="2"/>
      <c r="P7" s="2"/>
      <c r="Q7" s="2"/>
      <c r="R7" s="2"/>
      <c r="S7" s="2"/>
    </row>
    <row r="8" spans="1:19" x14ac:dyDescent="0.25">
      <c r="A8" s="4">
        <v>100020</v>
      </c>
      <c r="B8" s="2">
        <v>112240</v>
      </c>
      <c r="C8" s="2">
        <v>143465</v>
      </c>
      <c r="D8" s="2">
        <v>110559</v>
      </c>
      <c r="E8" s="2">
        <v>113324</v>
      </c>
      <c r="F8" s="2">
        <v>106579</v>
      </c>
      <c r="G8" s="2">
        <v>86492</v>
      </c>
      <c r="H8" s="2">
        <v>89045</v>
      </c>
      <c r="I8" s="2">
        <v>63821</v>
      </c>
      <c r="J8" s="2">
        <v>73906</v>
      </c>
      <c r="K8" s="2">
        <v>72433</v>
      </c>
      <c r="L8" s="2">
        <v>42464</v>
      </c>
      <c r="O8" s="2"/>
      <c r="P8" s="2"/>
      <c r="Q8" s="2"/>
      <c r="R8" s="2"/>
      <c r="S8" s="2"/>
    </row>
    <row r="9" spans="1:19" x14ac:dyDescent="0.25">
      <c r="A9" s="4">
        <v>100040</v>
      </c>
      <c r="B9" s="2">
        <v>12032</v>
      </c>
      <c r="C9" s="2">
        <v>11539</v>
      </c>
      <c r="D9" s="2">
        <v>17884</v>
      </c>
      <c r="E9" s="2">
        <v>19037</v>
      </c>
      <c r="F9" s="2">
        <v>26169</v>
      </c>
      <c r="G9" s="2">
        <v>40955</v>
      </c>
      <c r="H9" s="2">
        <v>40450</v>
      </c>
      <c r="I9" s="2">
        <v>54158</v>
      </c>
      <c r="J9" s="2">
        <v>61160</v>
      </c>
      <c r="K9" s="2">
        <v>59746</v>
      </c>
      <c r="L9" s="2">
        <v>58267</v>
      </c>
      <c r="O9" s="2"/>
      <c r="P9" s="2"/>
      <c r="Q9" s="2"/>
      <c r="R9" s="2"/>
      <c r="S9" s="2"/>
    </row>
    <row r="10" spans="1:19" x14ac:dyDescent="0.25">
      <c r="A10" s="4">
        <v>100050</v>
      </c>
      <c r="B10" s="2">
        <v>284983</v>
      </c>
      <c r="C10" s="2">
        <v>230281</v>
      </c>
      <c r="D10" s="2">
        <v>240590</v>
      </c>
      <c r="E10" s="2">
        <v>243871</v>
      </c>
      <c r="F10" s="2">
        <v>245826</v>
      </c>
      <c r="G10" s="2">
        <v>249313</v>
      </c>
      <c r="H10" s="2">
        <v>265295</v>
      </c>
      <c r="I10" s="2">
        <v>261535</v>
      </c>
      <c r="J10" s="2">
        <v>249063</v>
      </c>
      <c r="K10" s="2">
        <v>210042</v>
      </c>
      <c r="L10" s="2">
        <v>124834</v>
      </c>
      <c r="O10" s="2"/>
      <c r="P10" s="2"/>
      <c r="Q10" s="2"/>
      <c r="R10" s="2"/>
      <c r="S10" s="2"/>
    </row>
    <row r="11" spans="1:19" x14ac:dyDescent="0.25">
      <c r="A11" s="4">
        <v>110000</v>
      </c>
      <c r="B11" s="2">
        <v>45508</v>
      </c>
      <c r="C11" s="2">
        <v>39675</v>
      </c>
      <c r="D11" s="2">
        <v>43979</v>
      </c>
      <c r="E11" s="2">
        <v>39587</v>
      </c>
      <c r="F11" s="2">
        <v>48552</v>
      </c>
      <c r="G11" s="2">
        <v>47147</v>
      </c>
      <c r="H11" s="2">
        <v>42927</v>
      </c>
      <c r="I11" s="2">
        <v>38378</v>
      </c>
      <c r="J11" s="2">
        <v>22325</v>
      </c>
      <c r="K11" s="2">
        <v>14898</v>
      </c>
      <c r="L11" s="2">
        <v>7876</v>
      </c>
      <c r="O11" s="2"/>
      <c r="P11" s="2"/>
      <c r="Q11" s="2"/>
      <c r="R11" s="2"/>
      <c r="S11" s="2"/>
    </row>
    <row r="12" spans="1:19" x14ac:dyDescent="0.25">
      <c r="A12" s="4">
        <v>160000</v>
      </c>
      <c r="B12" s="2">
        <v>6975</v>
      </c>
      <c r="C12" s="2">
        <v>4880</v>
      </c>
      <c r="D12" s="2">
        <v>6612</v>
      </c>
      <c r="E12" s="2">
        <v>6361</v>
      </c>
      <c r="F12" s="2">
        <v>10776</v>
      </c>
      <c r="G12" s="2">
        <v>6377</v>
      </c>
      <c r="H12" s="2">
        <v>8296</v>
      </c>
      <c r="I12" s="2">
        <v>6973</v>
      </c>
      <c r="J12" s="2">
        <v>2901</v>
      </c>
      <c r="K12" s="2">
        <v>5441</v>
      </c>
      <c r="L12" s="2" t="s">
        <v>0</v>
      </c>
      <c r="O12" s="2"/>
      <c r="P12" s="2"/>
      <c r="Q12" s="2"/>
      <c r="R12" s="2"/>
      <c r="S12" s="2"/>
    </row>
    <row r="13" spans="1:19" x14ac:dyDescent="0.25">
      <c r="A13" s="4">
        <v>170000</v>
      </c>
      <c r="B13" s="2">
        <v>65493</v>
      </c>
      <c r="C13" s="2">
        <v>48688</v>
      </c>
      <c r="D13" s="2">
        <v>46639</v>
      </c>
      <c r="E13" s="2">
        <v>47274</v>
      </c>
      <c r="F13" s="2">
        <v>49074</v>
      </c>
      <c r="G13" s="2">
        <v>39426</v>
      </c>
      <c r="H13" s="2">
        <v>34797</v>
      </c>
      <c r="I13" s="2">
        <v>35095</v>
      </c>
      <c r="J13" s="2">
        <v>33844</v>
      </c>
      <c r="K13" s="2">
        <v>34098</v>
      </c>
      <c r="L13" s="2">
        <v>16384</v>
      </c>
      <c r="O13" s="2"/>
      <c r="P13" s="2"/>
      <c r="Q13" s="2"/>
      <c r="R13" s="2"/>
      <c r="S13" s="2"/>
    </row>
    <row r="14" spans="1:19" x14ac:dyDescent="0.25">
      <c r="A14" s="4">
        <v>190000</v>
      </c>
      <c r="B14" s="2">
        <v>943464</v>
      </c>
      <c r="C14" s="2">
        <v>990980</v>
      </c>
      <c r="D14" s="2">
        <v>885080</v>
      </c>
      <c r="E14" s="2">
        <v>947335</v>
      </c>
      <c r="F14" s="2">
        <v>920522</v>
      </c>
      <c r="G14" s="2">
        <v>973439</v>
      </c>
      <c r="H14" s="2">
        <v>931660</v>
      </c>
      <c r="I14" s="2">
        <v>961078</v>
      </c>
      <c r="J14" s="2">
        <v>929632</v>
      </c>
      <c r="K14" s="2">
        <v>928199</v>
      </c>
      <c r="L14" s="2" t="s">
        <v>0</v>
      </c>
      <c r="O14" s="2"/>
      <c r="P14" s="2"/>
      <c r="Q14" s="2"/>
      <c r="R14" s="2"/>
      <c r="S14" s="2"/>
    </row>
    <row r="15" spans="1:19" x14ac:dyDescent="0.25">
      <c r="A15" s="4">
        <v>200010</v>
      </c>
      <c r="B15" s="2">
        <v>54992</v>
      </c>
      <c r="C15" s="2">
        <v>48898</v>
      </c>
      <c r="D15" s="2">
        <v>41686</v>
      </c>
      <c r="E15" s="2">
        <v>43867</v>
      </c>
      <c r="F15" s="2">
        <v>40187</v>
      </c>
      <c r="G15" s="2">
        <v>36707</v>
      </c>
      <c r="H15" s="2">
        <v>35408</v>
      </c>
      <c r="I15" s="2">
        <v>37513</v>
      </c>
      <c r="J15" s="2">
        <v>36593</v>
      </c>
      <c r="K15" s="2">
        <v>33400</v>
      </c>
      <c r="L15" s="2">
        <v>29011</v>
      </c>
      <c r="O15" s="2"/>
      <c r="P15" s="2"/>
      <c r="Q15" s="2"/>
      <c r="R15" s="2"/>
      <c r="S15" s="2"/>
    </row>
    <row r="16" spans="1:19" x14ac:dyDescent="0.25">
      <c r="A16" s="4">
        <v>200020</v>
      </c>
      <c r="B16" s="2">
        <v>162445</v>
      </c>
      <c r="C16" s="2">
        <v>161094</v>
      </c>
      <c r="D16" s="2">
        <v>139299</v>
      </c>
      <c r="E16" s="2">
        <v>133473</v>
      </c>
      <c r="F16" s="2">
        <v>113928</v>
      </c>
      <c r="G16" s="2">
        <v>123646</v>
      </c>
      <c r="H16" s="2">
        <v>115964</v>
      </c>
      <c r="I16" s="2">
        <v>108412</v>
      </c>
      <c r="J16" s="2">
        <v>111812</v>
      </c>
      <c r="K16" s="2">
        <v>105105</v>
      </c>
      <c r="L16" s="2">
        <v>101289</v>
      </c>
      <c r="O16" s="2"/>
      <c r="P16" s="2"/>
      <c r="Q16" s="2"/>
      <c r="R16" s="2"/>
      <c r="S16" s="2"/>
    </row>
    <row r="17" spans="1:19" x14ac:dyDescent="0.25">
      <c r="A17" s="4">
        <v>210000</v>
      </c>
      <c r="B17" s="2">
        <v>8659</v>
      </c>
      <c r="C17" s="2">
        <v>6985</v>
      </c>
      <c r="D17" s="2">
        <v>4849</v>
      </c>
      <c r="E17" s="2">
        <v>5093</v>
      </c>
      <c r="F17" s="2">
        <v>5291</v>
      </c>
      <c r="G17" s="2">
        <v>4890</v>
      </c>
      <c r="H17" s="2">
        <v>5260</v>
      </c>
      <c r="I17" s="2">
        <v>5164</v>
      </c>
      <c r="J17" s="2">
        <v>5322</v>
      </c>
      <c r="K17" s="2">
        <v>5785</v>
      </c>
      <c r="L17" s="2">
        <v>8125</v>
      </c>
      <c r="O17" s="2"/>
      <c r="P17" s="2"/>
      <c r="Q17" s="2"/>
      <c r="R17" s="2"/>
      <c r="S17" s="2"/>
    </row>
    <row r="18" spans="1:19" x14ac:dyDescent="0.25">
      <c r="A18" s="4">
        <v>230010</v>
      </c>
      <c r="B18" s="2">
        <v>56875</v>
      </c>
      <c r="C18" s="2">
        <v>56929</v>
      </c>
      <c r="D18" s="2">
        <v>57875</v>
      </c>
      <c r="E18" s="2">
        <v>53483</v>
      </c>
      <c r="F18" s="2">
        <v>52511</v>
      </c>
      <c r="G18" s="2">
        <v>52865</v>
      </c>
      <c r="H18" s="2">
        <v>49632</v>
      </c>
      <c r="I18" s="2">
        <v>51283</v>
      </c>
      <c r="J18" s="2">
        <v>50083</v>
      </c>
      <c r="K18" s="2">
        <v>48047</v>
      </c>
      <c r="L18" s="2" t="s">
        <v>0</v>
      </c>
      <c r="O18" s="2"/>
      <c r="P18" s="2"/>
      <c r="Q18" s="2"/>
      <c r="R18" s="2"/>
      <c r="S18" s="2"/>
    </row>
    <row r="19" spans="1:19" x14ac:dyDescent="0.25">
      <c r="A19" s="4">
        <v>230021</v>
      </c>
      <c r="B19" s="2">
        <v>1718011</v>
      </c>
      <c r="C19" s="2">
        <v>1780564</v>
      </c>
      <c r="D19" s="2">
        <v>2054900</v>
      </c>
      <c r="E19" s="2">
        <v>2277214</v>
      </c>
      <c r="F19" s="2">
        <v>2190706</v>
      </c>
      <c r="G19" s="2">
        <v>2189152</v>
      </c>
      <c r="H19" s="2">
        <v>2339867</v>
      </c>
      <c r="I19" s="2">
        <v>2248048</v>
      </c>
      <c r="J19" s="2">
        <v>1979482</v>
      </c>
      <c r="K19" s="2">
        <v>1704342</v>
      </c>
      <c r="L19" s="2">
        <v>1436067</v>
      </c>
      <c r="O19" s="2"/>
      <c r="P19" s="2"/>
      <c r="Q19" s="2"/>
      <c r="R19" s="2"/>
      <c r="S19" s="2"/>
    </row>
    <row r="20" spans="1:19" x14ac:dyDescent="0.25">
      <c r="A20" s="4">
        <v>230023</v>
      </c>
      <c r="B20" s="2">
        <v>359858</v>
      </c>
      <c r="C20" s="2">
        <v>372099</v>
      </c>
      <c r="D20" s="2">
        <v>395938</v>
      </c>
      <c r="E20" s="2">
        <v>434954</v>
      </c>
      <c r="F20" s="2">
        <v>447244</v>
      </c>
      <c r="G20" s="2">
        <v>407491</v>
      </c>
      <c r="H20" s="2">
        <v>394644</v>
      </c>
      <c r="I20" s="2">
        <v>381818</v>
      </c>
      <c r="J20" s="2">
        <v>327997</v>
      </c>
      <c r="K20" s="2">
        <v>226628</v>
      </c>
      <c r="L20" s="2">
        <v>115922</v>
      </c>
      <c r="O20" s="2"/>
      <c r="P20" s="2"/>
      <c r="Q20" s="2"/>
      <c r="R20" s="2"/>
      <c r="S20" s="2"/>
    </row>
    <row r="21" spans="1:19" x14ac:dyDescent="0.25">
      <c r="A21" s="4">
        <v>240000</v>
      </c>
      <c r="B21" s="2">
        <v>82920</v>
      </c>
      <c r="C21" s="2">
        <v>88405</v>
      </c>
      <c r="D21" s="2">
        <v>91466</v>
      </c>
      <c r="E21" s="2">
        <v>90442</v>
      </c>
      <c r="F21" s="2">
        <v>94260</v>
      </c>
      <c r="G21" s="2">
        <v>95770</v>
      </c>
      <c r="H21" s="2">
        <v>91534</v>
      </c>
      <c r="I21" s="2">
        <v>96742</v>
      </c>
      <c r="J21" s="2">
        <v>105370</v>
      </c>
      <c r="K21" s="2">
        <v>107812</v>
      </c>
      <c r="L21" s="2">
        <v>98835</v>
      </c>
      <c r="O21" s="2"/>
      <c r="P21" s="2"/>
      <c r="Q21" s="2"/>
      <c r="R21" s="2"/>
      <c r="S21" s="2"/>
    </row>
    <row r="22" spans="1:19" x14ac:dyDescent="0.25">
      <c r="A22" s="4">
        <v>280010</v>
      </c>
      <c r="B22" s="2">
        <v>12255</v>
      </c>
      <c r="C22" s="2">
        <v>17063</v>
      </c>
      <c r="D22" s="2">
        <v>12390</v>
      </c>
      <c r="E22" s="2">
        <v>9272</v>
      </c>
      <c r="F22" s="2">
        <v>7948</v>
      </c>
      <c r="G22" s="2">
        <v>8830</v>
      </c>
      <c r="H22" s="2">
        <v>6765</v>
      </c>
      <c r="I22" s="2">
        <v>2797</v>
      </c>
      <c r="J22" s="2">
        <v>98</v>
      </c>
      <c r="K22" s="2">
        <v>97</v>
      </c>
      <c r="L22" s="2" t="s">
        <v>0</v>
      </c>
      <c r="O22" s="2"/>
      <c r="P22" s="2"/>
      <c r="Q22" s="2"/>
      <c r="R22" s="2"/>
      <c r="S22" s="2"/>
    </row>
    <row r="23" spans="1:19" x14ac:dyDescent="0.25">
      <c r="A23" s="4">
        <v>350011</v>
      </c>
      <c r="B23" s="2">
        <v>10965235</v>
      </c>
      <c r="C23" s="2">
        <v>8162752</v>
      </c>
      <c r="D23" s="2">
        <v>9390594</v>
      </c>
      <c r="E23" s="2">
        <v>7056855</v>
      </c>
      <c r="F23" s="2">
        <v>7077638</v>
      </c>
      <c r="G23" s="2">
        <v>4287391</v>
      </c>
      <c r="H23" s="2">
        <v>3612171</v>
      </c>
      <c r="I23" s="2">
        <v>4463323</v>
      </c>
      <c r="J23" s="2">
        <v>4471661</v>
      </c>
      <c r="K23" s="2">
        <v>3020785</v>
      </c>
      <c r="L23" s="2">
        <v>1643385</v>
      </c>
      <c r="O23" s="2"/>
      <c r="P23" s="2"/>
      <c r="Q23" s="2"/>
      <c r="R23" s="2"/>
      <c r="S23" s="2"/>
    </row>
    <row r="24" spans="1:19" x14ac:dyDescent="0.25">
      <c r="A24" s="4">
        <v>350020</v>
      </c>
      <c r="B24" s="2">
        <v>7315</v>
      </c>
      <c r="C24" s="2">
        <v>7332</v>
      </c>
      <c r="D24" s="2">
        <v>7058</v>
      </c>
      <c r="E24" s="2">
        <v>8218</v>
      </c>
      <c r="F24" s="2">
        <v>7419</v>
      </c>
      <c r="G24" s="2">
        <v>6621</v>
      </c>
      <c r="H24" s="2">
        <v>6356</v>
      </c>
      <c r="I24" s="2">
        <v>6254</v>
      </c>
      <c r="J24" s="2">
        <v>6481</v>
      </c>
      <c r="K24" s="2">
        <v>4909</v>
      </c>
      <c r="L24" s="2" t="s">
        <v>0</v>
      </c>
      <c r="O24" s="2"/>
      <c r="P24" s="2"/>
      <c r="Q24" s="2"/>
      <c r="R24" s="2"/>
      <c r="S24" s="2"/>
    </row>
    <row r="25" spans="1:19" x14ac:dyDescent="0.25">
      <c r="A25" s="4">
        <v>350030</v>
      </c>
      <c r="B25" s="2">
        <v>682314</v>
      </c>
      <c r="C25" s="2">
        <v>639087</v>
      </c>
      <c r="D25" s="2">
        <v>813637</v>
      </c>
      <c r="E25" s="2">
        <v>671550</v>
      </c>
      <c r="F25" s="2">
        <v>745017</v>
      </c>
      <c r="G25" s="2">
        <v>696700</v>
      </c>
      <c r="H25" s="2">
        <v>492239</v>
      </c>
      <c r="I25" s="2">
        <v>582447</v>
      </c>
      <c r="J25" s="2">
        <v>502057</v>
      </c>
      <c r="K25" s="2">
        <v>435787</v>
      </c>
      <c r="L25" s="2">
        <v>193822</v>
      </c>
      <c r="O25" s="2"/>
      <c r="P25" s="2"/>
      <c r="Q25" s="2"/>
      <c r="R25" s="2"/>
      <c r="S25" s="2"/>
    </row>
    <row r="26" spans="1:19" x14ac:dyDescent="0.25">
      <c r="A26" s="4">
        <v>383903</v>
      </c>
      <c r="B26" s="2">
        <v>1037134</v>
      </c>
      <c r="C26" s="2">
        <v>1162613</v>
      </c>
      <c r="D26" s="2">
        <v>1111343</v>
      </c>
      <c r="E26" s="2">
        <v>1118158</v>
      </c>
      <c r="F26" s="2">
        <v>1130426</v>
      </c>
      <c r="G26" s="2">
        <v>1144203</v>
      </c>
      <c r="H26" s="2">
        <v>1143514</v>
      </c>
      <c r="I26" s="2">
        <v>1109929</v>
      </c>
      <c r="J26" s="2">
        <v>1187445</v>
      </c>
      <c r="K26" s="2">
        <v>1239821</v>
      </c>
      <c r="L26" s="2">
        <v>872085</v>
      </c>
      <c r="O26" s="2"/>
      <c r="P26" s="2"/>
      <c r="Q26" s="2"/>
      <c r="R26" s="2"/>
      <c r="S26" s="2"/>
    </row>
    <row r="27" spans="1:19" x14ac:dyDescent="0.25">
      <c r="A27" s="4">
        <v>490032</v>
      </c>
      <c r="B27" s="2" t="s">
        <v>0</v>
      </c>
      <c r="C27" s="2" t="s">
        <v>0</v>
      </c>
      <c r="D27" s="2" t="s">
        <v>0</v>
      </c>
      <c r="E27" s="2" t="s">
        <v>0</v>
      </c>
      <c r="F27" s="2" t="s">
        <v>0</v>
      </c>
      <c r="G27" s="2" t="s">
        <v>0</v>
      </c>
      <c r="H27" s="2" t="s">
        <v>0</v>
      </c>
      <c r="I27" s="2" t="s">
        <v>0</v>
      </c>
      <c r="J27" s="2">
        <v>3306</v>
      </c>
      <c r="K27" s="2">
        <v>15657</v>
      </c>
      <c r="L27" s="2" t="s">
        <v>0</v>
      </c>
      <c r="O27" s="2"/>
      <c r="P27" s="2"/>
      <c r="Q27" s="2"/>
      <c r="R27" s="2"/>
      <c r="S27" s="2"/>
    </row>
    <row r="28" spans="1:19" x14ac:dyDescent="0.25">
      <c r="A28" s="22">
        <v>500000</v>
      </c>
      <c r="B28" s="2"/>
      <c r="C28" s="2"/>
      <c r="D28" s="2"/>
      <c r="E28" s="2"/>
      <c r="F28" s="2"/>
      <c r="G28" s="2"/>
      <c r="H28" s="2"/>
      <c r="I28" s="2"/>
      <c r="J28" s="2"/>
      <c r="K28" s="2"/>
      <c r="L28" s="2">
        <v>905755</v>
      </c>
      <c r="O28" s="2"/>
      <c r="P28" s="2"/>
      <c r="Q28" s="2"/>
      <c r="R28" s="2"/>
      <c r="S28" s="2"/>
    </row>
    <row r="29" spans="1:19" x14ac:dyDescent="0.25">
      <c r="A29" s="4">
        <v>510001</v>
      </c>
      <c r="B29" s="2">
        <v>571825</v>
      </c>
      <c r="C29" s="2">
        <v>531129</v>
      </c>
      <c r="D29" s="2">
        <v>557448</v>
      </c>
      <c r="E29" s="2">
        <v>604178</v>
      </c>
      <c r="F29" s="2">
        <v>546618</v>
      </c>
      <c r="G29" s="2">
        <v>559501</v>
      </c>
      <c r="H29" s="2">
        <v>206217</v>
      </c>
      <c r="I29" s="2">
        <v>260602</v>
      </c>
      <c r="J29" s="2">
        <v>461089</v>
      </c>
      <c r="K29" s="2">
        <v>470612</v>
      </c>
      <c r="L29" s="2">
        <v>799850</v>
      </c>
      <c r="O29" s="2"/>
      <c r="P29" s="2"/>
      <c r="Q29" s="2"/>
      <c r="R29" s="2"/>
      <c r="S29" s="2"/>
    </row>
    <row r="30" spans="1:19" x14ac:dyDescent="0.25">
      <c r="A30" s="4">
        <v>630000</v>
      </c>
      <c r="B30" s="2" t="s">
        <v>0</v>
      </c>
      <c r="C30" s="2" t="s">
        <v>0</v>
      </c>
      <c r="D30" s="2" t="s">
        <v>0</v>
      </c>
      <c r="E30" s="2" t="s">
        <v>0</v>
      </c>
      <c r="F30" s="2" t="s">
        <v>0</v>
      </c>
      <c r="G30" s="2">
        <v>201</v>
      </c>
      <c r="H30" s="2">
        <v>395</v>
      </c>
      <c r="I30" s="2">
        <v>432</v>
      </c>
      <c r="J30" s="2">
        <v>332</v>
      </c>
      <c r="K30" s="2">
        <v>401</v>
      </c>
      <c r="L30" s="2">
        <v>393</v>
      </c>
      <c r="O30" s="2"/>
      <c r="P30" s="2"/>
      <c r="Q30" s="2"/>
      <c r="R30" s="2"/>
      <c r="S30" s="2"/>
    </row>
    <row r="31" spans="1:19" x14ac:dyDescent="0.25">
      <c r="A31" s="22">
        <v>770000</v>
      </c>
      <c r="B31" s="2" t="s">
        <v>0</v>
      </c>
      <c r="C31" s="2" t="s">
        <v>0</v>
      </c>
      <c r="D31" s="2" t="s">
        <v>0</v>
      </c>
      <c r="E31" s="2" t="s">
        <v>0</v>
      </c>
      <c r="F31" s="2" t="s">
        <v>0</v>
      </c>
      <c r="G31" s="2" t="s">
        <v>0</v>
      </c>
      <c r="H31" s="2" t="s">
        <v>0</v>
      </c>
      <c r="I31" s="2" t="s">
        <v>0</v>
      </c>
      <c r="J31" s="2" t="s">
        <v>0</v>
      </c>
      <c r="K31" s="25" t="s">
        <v>0</v>
      </c>
      <c r="L31" s="2">
        <v>11147</v>
      </c>
      <c r="O31" s="2"/>
      <c r="P31" s="2"/>
      <c r="Q31" s="2"/>
      <c r="R31" s="2"/>
      <c r="S31" s="2"/>
    </row>
    <row r="32" spans="1:19" x14ac:dyDescent="0.25">
      <c r="A32" s="17" t="s">
        <v>29</v>
      </c>
      <c r="B32" s="2">
        <v>3727</v>
      </c>
      <c r="C32" s="2">
        <v>1689</v>
      </c>
      <c r="D32" s="2">
        <v>1505</v>
      </c>
      <c r="E32" s="2">
        <v>602</v>
      </c>
      <c r="F32" s="2">
        <v>657</v>
      </c>
      <c r="G32" s="2">
        <v>386</v>
      </c>
      <c r="H32" s="2" t="s">
        <v>0</v>
      </c>
      <c r="I32" s="2" t="s">
        <v>0</v>
      </c>
      <c r="J32" s="2" t="s">
        <v>0</v>
      </c>
      <c r="K32" s="2" t="s">
        <v>0</v>
      </c>
      <c r="L32" s="2" t="s">
        <v>0</v>
      </c>
      <c r="O32" s="2"/>
      <c r="P32" s="2"/>
      <c r="Q32" s="2"/>
      <c r="R32" s="2"/>
      <c r="S32" s="2"/>
    </row>
    <row r="33" spans="1:12" x14ac:dyDescent="0.25">
      <c r="A33" t="s">
        <v>14</v>
      </c>
      <c r="B33">
        <f t="shared" ref="B33:L33" si="0">SUM(B4:B32)</f>
        <v>18960576</v>
      </c>
      <c r="C33">
        <f t="shared" si="0"/>
        <v>16327065</v>
      </c>
      <c r="D33">
        <f t="shared" si="0"/>
        <v>17777782</v>
      </c>
      <c r="E33">
        <f t="shared" si="0"/>
        <v>15666779</v>
      </c>
      <c r="F33">
        <f t="shared" si="0"/>
        <v>15500960</v>
      </c>
      <c r="G33">
        <f t="shared" si="0"/>
        <v>12600054</v>
      </c>
      <c r="H33">
        <f t="shared" si="0"/>
        <v>11038641</v>
      </c>
      <c r="I33">
        <f t="shared" si="0"/>
        <v>11879267</v>
      </c>
      <c r="J33">
        <f t="shared" si="0"/>
        <v>11675968</v>
      </c>
      <c r="K33">
        <f t="shared" si="0"/>
        <v>9714712</v>
      </c>
      <c r="L33">
        <f t="shared" si="0"/>
        <v>6783565</v>
      </c>
    </row>
  </sheetData>
  <mergeCells count="1">
    <mergeCell ref="A1:L1"/>
  </mergeCell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4"/>
  <sheetViews>
    <sheetView workbookViewId="0">
      <selection activeCell="N59" sqref="N59"/>
    </sheetView>
  </sheetViews>
  <sheetFormatPr defaultRowHeight="15" x14ac:dyDescent="0.25"/>
  <cols>
    <col min="1" max="1" width="15.5703125" bestFit="1" customWidth="1"/>
  </cols>
  <sheetData>
    <row r="1" spans="1:19" ht="60" customHeight="1" x14ac:dyDescent="0.25">
      <c r="A1" s="30" t="s">
        <v>7</v>
      </c>
      <c r="B1" s="30"/>
      <c r="C1" s="30"/>
      <c r="D1" s="30"/>
      <c r="E1" s="30"/>
      <c r="F1" s="30"/>
      <c r="G1" s="30"/>
      <c r="H1" s="30"/>
      <c r="I1" s="30"/>
      <c r="J1" s="30"/>
      <c r="K1" s="30"/>
      <c r="L1" s="30"/>
    </row>
    <row r="3" spans="1:19" x14ac:dyDescent="0.25">
      <c r="A3" s="3" t="s">
        <v>11</v>
      </c>
      <c r="B3" s="5">
        <v>2014</v>
      </c>
      <c r="C3" s="5">
        <v>2015</v>
      </c>
      <c r="D3" s="5">
        <v>2016</v>
      </c>
      <c r="E3" s="5">
        <v>2017</v>
      </c>
      <c r="F3" s="5">
        <v>2018</v>
      </c>
      <c r="G3" s="5">
        <v>2019</v>
      </c>
      <c r="H3" s="5">
        <v>2020</v>
      </c>
      <c r="I3" s="5">
        <v>2021</v>
      </c>
      <c r="J3" s="5">
        <v>2022</v>
      </c>
      <c r="K3" s="5">
        <v>2023</v>
      </c>
      <c r="L3" s="5">
        <v>2024</v>
      </c>
      <c r="P3" s="5"/>
      <c r="Q3" s="5"/>
      <c r="R3" s="5"/>
      <c r="S3" s="5"/>
    </row>
    <row r="4" spans="1:19" x14ac:dyDescent="0.25">
      <c r="A4" s="4" t="s">
        <v>1</v>
      </c>
      <c r="B4" s="2">
        <v>3652</v>
      </c>
      <c r="C4" s="2">
        <v>10524</v>
      </c>
      <c r="D4" s="2">
        <v>12033</v>
      </c>
      <c r="E4" s="2">
        <v>21592</v>
      </c>
      <c r="F4" s="2">
        <v>20054</v>
      </c>
      <c r="G4" s="2">
        <v>15557</v>
      </c>
      <c r="H4" s="2">
        <v>11848</v>
      </c>
      <c r="I4" s="6">
        <f>SUM([1]QUERY_FOR_TRNSSPLITCOLUMNS_0004!$I$176,[1]QUERY_FOR_TRNSSPLITCOLUMNS_0004!$I$235)</f>
        <v>13452</v>
      </c>
      <c r="J4" s="6">
        <f>SUM([1]QUERY_FOR_TRNSSPLITCOLUMNS_0004!$I$481)</f>
        <v>483</v>
      </c>
      <c r="K4" s="6">
        <f>SUM([1]QUERY_FOR_TRNSSPLITCOLUMNS_0004!$I$606)</f>
        <v>237</v>
      </c>
      <c r="L4">
        <f>SUM([1]QUERY_FOR_TRNSSPLITCOLUMNS_0004!$I$897)</f>
        <v>966</v>
      </c>
      <c r="O4" s="6"/>
      <c r="P4" s="6"/>
    </row>
    <row r="5" spans="1:19" x14ac:dyDescent="0.25">
      <c r="A5" s="4" t="s">
        <v>2</v>
      </c>
      <c r="B5" s="2">
        <v>337366</v>
      </c>
      <c r="C5" s="2">
        <v>555316</v>
      </c>
      <c r="D5" s="2">
        <v>547731</v>
      </c>
      <c r="E5" s="2">
        <v>518071</v>
      </c>
      <c r="F5" s="2">
        <v>530248</v>
      </c>
      <c r="G5" s="2">
        <v>433919</v>
      </c>
      <c r="H5" s="2">
        <v>316312</v>
      </c>
      <c r="I5" s="6">
        <f>SUM([1]QUERY_FOR_TRNSSPLITCOLUMNS_0004!$I$15,[1]QUERY_FOR_TRNSSPLITCOLUMNS_0004!$I$22,[1]QUERY_FOR_TRNSSPLITCOLUMNS_0004!$I$95,[1]QUERY_FOR_TRNSSPLITCOLUMNS_0004!$I$137,[1]QUERY_FOR_TRNSSPLITCOLUMNS_0004!$I$158,[1]QUERY_FOR_TRNSSPLITCOLUMNS_0004!$I$181)</f>
        <v>495523</v>
      </c>
      <c r="J5" s="6">
        <f>SUM([1]QUERY_FOR_TRNSSPLITCOLUMNS_0004!$I$318,[1]QUERY_FOR_TRNSSPLITCOLUMNS_0004!$I$322,[1]QUERY_FOR_TRNSSPLITCOLUMNS_0004!$I$389,[1]QUERY_FOR_TRNSSPLITCOLUMNS_0004!$I$459,[1]QUERY_FOR_TRNSSPLITCOLUMNS_0004!$I$462,[1]QUERY_FOR_TRNSSPLITCOLUMNS_0004!$I$498,[1]QUERY_FOR_TRNSSPLITCOLUMNS_0004!$I$503)</f>
        <v>523644</v>
      </c>
      <c r="K5" s="6">
        <f>SUM([1]QUERY_FOR_TRNSSPLITCOLUMNS_0004!$I$522,[1]QUERY_FOR_TRNSSPLITCOLUMNS_0004!$I$537,[1]QUERY_FOR_TRNSSPLITCOLUMNS_0004!$I$568,[1]QUERY_FOR_TRNSSPLITCOLUMNS_0004!$I$619,[1]QUERY_FOR_TRNSSPLITCOLUMNS_0004!$I$628,[1]QUERY_FOR_TRNSSPLITCOLUMNS_0004!$I$670,[1]QUERY_FOR_TRNSSPLITCOLUMNS_0004!$I$719)</f>
        <v>470818</v>
      </c>
      <c r="L5">
        <f>SUM([1]QUERY_FOR_TRNSSPLITCOLUMNS_0004!$I$777,[1]QUERY_FOR_TRNSSPLITCOLUMNS_0004!$I$898)</f>
        <v>208756</v>
      </c>
      <c r="O5" s="6"/>
      <c r="P5" s="6"/>
      <c r="Q5" s="6"/>
      <c r="R5" s="6"/>
    </row>
    <row r="6" spans="1:19" x14ac:dyDescent="0.25">
      <c r="A6" s="4" t="s">
        <v>3</v>
      </c>
      <c r="B6" s="2">
        <v>4136</v>
      </c>
      <c r="C6" s="2">
        <v>4697</v>
      </c>
      <c r="D6" s="2">
        <v>2017</v>
      </c>
      <c r="E6" s="2">
        <v>3449</v>
      </c>
      <c r="F6" s="2">
        <v>4442</v>
      </c>
      <c r="G6" s="2">
        <v>2929</v>
      </c>
      <c r="H6" s="2">
        <v>3746</v>
      </c>
      <c r="I6" s="6">
        <f>[1]QUERY_FOR_TRNSSPLITCOLUMNS_0004!$I$34</f>
        <v>2438</v>
      </c>
      <c r="J6" s="6">
        <f>[1]QUERY_FOR_TRNSSPLITCOLUMNS_0004!$I$395</f>
        <v>1909</v>
      </c>
      <c r="K6" s="6">
        <f>[1]QUERY_FOR_TRNSSPLITCOLUMNS_0004!$I$624</f>
        <v>805</v>
      </c>
      <c r="L6">
        <f>[1]QUERY_FOR_TRNSSPLITCOLUMNS_0004!$I$811</f>
        <v>959</v>
      </c>
      <c r="O6" s="6"/>
      <c r="P6" s="6"/>
      <c r="Q6" s="6"/>
      <c r="R6" s="6"/>
    </row>
    <row r="7" spans="1:19" x14ac:dyDescent="0.25">
      <c r="A7" s="4">
        <v>100010</v>
      </c>
      <c r="B7" s="2">
        <v>4576</v>
      </c>
      <c r="C7" s="2">
        <v>6889</v>
      </c>
      <c r="D7" s="2">
        <v>13560</v>
      </c>
      <c r="E7" s="2">
        <v>19657</v>
      </c>
      <c r="F7" s="2">
        <v>25590</v>
      </c>
      <c r="G7" s="2">
        <v>28142</v>
      </c>
      <c r="H7" s="2">
        <v>39529</v>
      </c>
      <c r="I7" s="6">
        <f>SUM([1]QUERY_FOR_TRNSSPLITCOLUMNS_0004!$I$41,[1]QUERY_FOR_TRNSSPLITCOLUMNS_0004!$I$109,[1]QUERY_FOR_TRNSSPLITCOLUMNS_0004!$I$121,[1]QUERY_FOR_TRNSSPLITCOLUMNS_0004!$I$155,[1]QUERY_FOR_TRNSSPLITCOLUMNS_0004!$I$268)</f>
        <v>45612</v>
      </c>
      <c r="J7" s="6">
        <f>SUM([1]QUERY_FOR_TRNSSPLITCOLUMNS_0004!$I$284,[1]QUERY_FOR_TRNSSPLITCOLUMNS_0004!$I$303,[1]QUERY_FOR_TRNSSPLITCOLUMNS_0004!$I$359,[1]QUERY_FOR_TRNSSPLITCOLUMNS_0004!$I$419,[1]QUERY_FOR_TRNSSPLITCOLUMNS_0004!$I$512)</f>
        <v>41090</v>
      </c>
      <c r="K7" s="6">
        <f>SUM([1]QUERY_FOR_TRNSSPLITCOLUMNS_0004!$I$529,[1]QUERY_FOR_TRNSSPLITCOLUMNS_0004!$I$573,[1]QUERY_FOR_TRNSSPLITCOLUMNS_0004!$I$712,[1]QUERY_FOR_TRNSSPLITCOLUMNS_0004!$I$737)</f>
        <v>33105</v>
      </c>
      <c r="L7">
        <f>SUM([1]QUERY_FOR_TRNSSPLITCOLUMNS_0004!$I$755,[1]QUERY_FOR_TRNSSPLITCOLUMNS_0004!$I$771,[1]QUERY_FOR_TRNSSPLITCOLUMNS_0004!$I$783,[1]QUERY_FOR_TRNSSPLITCOLUMNS_0004!$I$881,[1]QUERY_FOR_TRNSSPLITCOLUMNS_0004!$I$885)</f>
        <v>35412</v>
      </c>
      <c r="O7" s="6"/>
      <c r="P7" s="6"/>
      <c r="Q7" s="6"/>
      <c r="R7" s="6"/>
    </row>
    <row r="8" spans="1:19" x14ac:dyDescent="0.25">
      <c r="A8" s="4">
        <v>100020</v>
      </c>
      <c r="B8" s="2">
        <v>29321</v>
      </c>
      <c r="C8" s="2">
        <v>54220</v>
      </c>
      <c r="D8" s="2">
        <v>36011</v>
      </c>
      <c r="E8" s="2">
        <v>28734</v>
      </c>
      <c r="F8" s="2">
        <v>28256</v>
      </c>
      <c r="G8" s="2">
        <v>13298</v>
      </c>
      <c r="H8" s="2">
        <v>19109</v>
      </c>
      <c r="I8" s="6">
        <f>SUM([1]QUERY_FOR_TRNSSPLITCOLUMNS_0004!$I$37,[1]QUERY_FOR_TRNSSPLITCOLUMNS_0004!$I$60,[1]QUERY_FOR_TRNSSPLITCOLUMNS_0004!$I$67,[1]QUERY_FOR_TRNSSPLITCOLUMNS_0004!$I$101)</f>
        <v>18353</v>
      </c>
      <c r="J8" s="6">
        <f>SUM([1]QUERY_FOR_TRNSSPLITCOLUMNS_0004!$I$412,[1]QUERY_FOR_TRNSSPLITCOLUMNS_0004!$I$418,[1]QUERY_FOR_TRNSSPLITCOLUMNS_0004!$I$511)</f>
        <v>36929</v>
      </c>
      <c r="K8" s="6">
        <f>SUM([1]QUERY_FOR_TRNSSPLITCOLUMNS_0004!$I$638,[1]QUERY_FOR_TRNSSPLITCOLUMNS_0004!$I$690,[1]QUERY_FOR_TRNSSPLITCOLUMNS_0004!$I$742)</f>
        <v>36107</v>
      </c>
      <c r="L8">
        <f>SUM([1]QUERY_FOR_TRNSSPLITCOLUMNS_0004!$I$827,[1]QUERY_FOR_TRNSSPLITCOLUMNS_0004!$I$841,[1]QUERY_FOR_TRNSSPLITCOLUMNS_0004!$I$859)</f>
        <v>19802</v>
      </c>
      <c r="O8" s="6"/>
      <c r="P8" s="6"/>
      <c r="Q8" s="6"/>
      <c r="R8" s="6"/>
    </row>
    <row r="9" spans="1:19" x14ac:dyDescent="0.25">
      <c r="A9" s="4">
        <v>100040</v>
      </c>
      <c r="B9" s="2" t="s">
        <v>0</v>
      </c>
      <c r="C9" s="2" t="s">
        <v>0</v>
      </c>
      <c r="D9" s="2">
        <v>1961</v>
      </c>
      <c r="E9" s="2">
        <v>1568</v>
      </c>
      <c r="F9" s="2">
        <v>3005</v>
      </c>
      <c r="G9" s="2">
        <v>3848</v>
      </c>
      <c r="H9" s="2">
        <v>3649</v>
      </c>
      <c r="I9" s="6">
        <f>SUM([1]QUERY_FOR_TRNSSPLITCOLUMNS_0004!$I$9,[1]QUERY_FOR_TRNSSPLITCOLUMNS_0004!$I$17,[1]QUERY_FOR_TRNSSPLITCOLUMNS_0004!$I$163,[1]QUERY_FOR_TRNSSPLITCOLUMNS_0004!$I$169,[1]QUERY_FOR_TRNSSPLITCOLUMNS_0004!$I$187)</f>
        <v>11353</v>
      </c>
      <c r="J9" s="6">
        <f>SUM([1]QUERY_FOR_TRNSSPLITCOLUMNS_0004!$I$324,[1]QUERY_FOR_TRNSSPLITCOLUMNS_0004!$I$333,[1]QUERY_FOR_TRNSSPLITCOLUMNS_0004!$I$347,[1]QUERY_FOR_TRNSSPLITCOLUMNS_0004!$I$375,[1]QUERY_FOR_TRNSSPLITCOLUMNS_0004!$I$396)</f>
        <v>18169</v>
      </c>
      <c r="K9" s="6">
        <f>SUM([1]QUERY_FOR_TRNSSPLITCOLUMNS_0004!$I$577,[1]QUERY_FOR_TRNSSPLITCOLUMNS_0004!$I$588,[1]QUERY_FOR_TRNSSPLITCOLUMNS_0004!$I$601,[1]QUERY_FOR_TRNSSPLITCOLUMNS_0004!$I$615,[1]QUERY_FOR_TRNSSPLITCOLUMNS_0004!$I$625)</f>
        <v>16715</v>
      </c>
      <c r="L9">
        <f>SUM([1]QUERY_FOR_TRNSSPLITCOLUMNS_0004!$I$788,[1]QUERY_FOR_TRNSSPLITCOLUMNS_0004!$I$795,[1]QUERY_FOR_TRNSSPLITCOLUMNS_0004!$I$803,[1]QUERY_FOR_TRNSSPLITCOLUMNS_0004!$I$806,[1]QUERY_FOR_TRNSSPLITCOLUMNS_0004!$I$814)</f>
        <v>13719</v>
      </c>
      <c r="O9" s="6"/>
      <c r="P9" s="6"/>
      <c r="Q9" s="6"/>
      <c r="R9" s="6"/>
    </row>
    <row r="10" spans="1:19" x14ac:dyDescent="0.25">
      <c r="A10" s="4">
        <v>100050</v>
      </c>
      <c r="B10" s="2">
        <v>100780</v>
      </c>
      <c r="C10" s="2">
        <v>49200</v>
      </c>
      <c r="D10" s="2">
        <v>67847</v>
      </c>
      <c r="E10" s="2">
        <v>74785</v>
      </c>
      <c r="F10" s="2">
        <v>65738</v>
      </c>
      <c r="G10" s="2">
        <v>77486</v>
      </c>
      <c r="H10" s="2">
        <v>99224</v>
      </c>
      <c r="I10" s="6">
        <f>SUM([1]QUERY_FOR_TRNSSPLITCOLUMNS_0004!$I$12,[1]QUERY_FOR_TRNSSPLITCOLUMNS_0004!$I$24,[1]QUERY_FOR_TRNSSPLITCOLUMNS_0004!$I$30,[1]QUERY_FOR_TRNSSPLITCOLUMNS_0004!$I$107,[1]QUERY_FOR_TRNSSPLITCOLUMNS_0004!$I$131)</f>
        <v>115492</v>
      </c>
      <c r="J10" s="6">
        <f>SUM([1]QUERY_FOR_TRNSSPLITCOLUMNS_0004!$I$276,[1]QUERY_FOR_TRNSSPLITCOLUMNS_0004!$I$283,[1]QUERY_FOR_TRNSSPLITCOLUMNS_0004!$I$294,[1]QUERY_FOR_TRNSSPLITCOLUMNS_0004!$I$442)</f>
        <v>101079</v>
      </c>
      <c r="K10" s="6">
        <f>SUM([1]QUERY_FOR_TRNSSPLITCOLUMNS_0004!$I$531,[1]QUERY_FOR_TRNSSPLITCOLUMNS_0004!$I$547,[1]QUERY_FOR_TRNSSPLITCOLUMNS_0004!$I$565,[1]QUERY_FOR_TRNSSPLITCOLUMNS_0004!$I$739)</f>
        <v>60642</v>
      </c>
      <c r="L10">
        <f>SUM([1]QUERY_FOR_TRNSSPLITCOLUMNS_0004!$I$751,[1]QUERY_FOR_TRNSSPLITCOLUMNS_0004!$I$769)</f>
        <v>39219</v>
      </c>
      <c r="O10" s="6"/>
      <c r="P10" s="6"/>
      <c r="Q10" s="6"/>
      <c r="R10" s="6"/>
    </row>
    <row r="11" spans="1:19" x14ac:dyDescent="0.25">
      <c r="A11" s="4">
        <v>110000</v>
      </c>
      <c r="B11" s="2">
        <v>3417</v>
      </c>
      <c r="C11" s="2">
        <v>6847</v>
      </c>
      <c r="D11" s="2">
        <v>15574</v>
      </c>
      <c r="E11" s="2">
        <v>6500</v>
      </c>
      <c r="F11" s="2">
        <v>13799</v>
      </c>
      <c r="G11" s="2">
        <v>14654</v>
      </c>
      <c r="H11" s="2">
        <v>15208</v>
      </c>
      <c r="I11" s="6">
        <f>SUM([1]QUERY_FOR_TRNSSPLITCOLUMNS_0004!$I$164,[1]QUERY_FOR_TRNSSPLITCOLUMNS_0004!$I$170,[1]QUERY_FOR_TRNSSPLITCOLUMNS_0004!$I$261)</f>
        <v>15794</v>
      </c>
      <c r="J11" s="6">
        <f>[1]QUERY_FOR_TRNSSPLITCOLUMNS_0004!$I$516</f>
        <v>8193</v>
      </c>
      <c r="K11" s="6">
        <f>[1]QUERY_FOR_TRNSSPLITCOLUMNS_0004!$I$743</f>
        <v>5760</v>
      </c>
      <c r="L11" s="27" t="s">
        <v>0</v>
      </c>
      <c r="O11" s="6"/>
      <c r="P11" s="6"/>
      <c r="Q11" s="6"/>
      <c r="R11" s="6"/>
    </row>
    <row r="12" spans="1:19" x14ac:dyDescent="0.25">
      <c r="A12" s="4">
        <v>160000</v>
      </c>
      <c r="B12" s="6" t="s">
        <v>0</v>
      </c>
      <c r="C12" s="6" t="s">
        <v>0</v>
      </c>
      <c r="D12" s="6" t="s">
        <v>0</v>
      </c>
      <c r="E12" s="6" t="s">
        <v>0</v>
      </c>
      <c r="F12" s="6" t="s">
        <v>0</v>
      </c>
      <c r="G12" s="6" t="s">
        <v>0</v>
      </c>
      <c r="H12" s="6" t="s">
        <v>0</v>
      </c>
      <c r="I12" s="6" t="s">
        <v>0</v>
      </c>
      <c r="J12" s="6" t="s">
        <v>0</v>
      </c>
      <c r="K12" s="6" t="s">
        <v>0</v>
      </c>
      <c r="L12" s="6" t="s">
        <v>0</v>
      </c>
      <c r="O12" s="6"/>
      <c r="P12" s="6"/>
      <c r="Q12" s="6"/>
      <c r="R12" s="6"/>
    </row>
    <row r="13" spans="1:19" x14ac:dyDescent="0.25">
      <c r="A13" s="4">
        <v>170000</v>
      </c>
      <c r="B13" s="2">
        <v>12724</v>
      </c>
      <c r="C13" s="2">
        <v>1604</v>
      </c>
      <c r="D13" s="2">
        <v>11323</v>
      </c>
      <c r="E13" s="2">
        <v>20101</v>
      </c>
      <c r="F13" s="2">
        <v>26535</v>
      </c>
      <c r="G13" s="2">
        <v>20346</v>
      </c>
      <c r="H13" s="2">
        <v>19136</v>
      </c>
      <c r="I13" s="6">
        <f>[1]QUERY_FOR_TRNSSPLITCOLUMNS_0004!$I$264</f>
        <v>25119</v>
      </c>
      <c r="J13" s="6">
        <f>[1]QUERY_FOR_TRNSSPLITCOLUMNS_0004!$I$454</f>
        <v>24845</v>
      </c>
      <c r="K13" s="6">
        <f>[1]QUERY_FOR_TRNSSPLITCOLUMNS_0004!$I$679</f>
        <v>24624</v>
      </c>
      <c r="L13">
        <f>[1]QUERY_FOR_TRNSSPLITCOLUMNS_0004!$I$856</f>
        <v>9504</v>
      </c>
      <c r="O13" s="6"/>
      <c r="P13" s="6"/>
      <c r="Q13" s="6"/>
      <c r="R13" s="6"/>
    </row>
    <row r="14" spans="1:19" x14ac:dyDescent="0.25">
      <c r="A14" s="4">
        <v>190000</v>
      </c>
      <c r="B14" s="2">
        <v>81245</v>
      </c>
      <c r="C14" s="2">
        <v>150242</v>
      </c>
      <c r="D14" s="2">
        <v>91026</v>
      </c>
      <c r="E14" s="2">
        <v>149359</v>
      </c>
      <c r="F14" s="2">
        <v>143821</v>
      </c>
      <c r="G14" s="2">
        <v>217985</v>
      </c>
      <c r="H14" s="2">
        <v>197269</v>
      </c>
      <c r="I14" s="6">
        <f>SUM([1]QUERY_FOR_TRNSSPLITCOLUMNS_0004!$I$16,[1]QUERY_FOR_TRNSSPLITCOLUMNS_0004!$I$85)</f>
        <v>239020</v>
      </c>
      <c r="J14" s="6">
        <f>SUM([1]QUERY_FOR_TRNSSPLITCOLUMNS_0004!$I$430,[1]QUERY_FOR_TRNSSPLITCOLUMNS_0004!$I$438)</f>
        <v>207574</v>
      </c>
      <c r="K14" s="6">
        <f>SUM([1]QUERY_FOR_TRNSSPLITCOLUMNS_0004!$I$659,[1]QUERY_FOR_TRNSSPLITCOLUMNS_0004!$I$734)</f>
        <v>206141</v>
      </c>
      <c r="L14" s="27" t="s">
        <v>0</v>
      </c>
      <c r="O14" s="6"/>
      <c r="P14" s="6"/>
      <c r="Q14" s="6"/>
      <c r="R14" s="6"/>
    </row>
    <row r="15" spans="1:19" x14ac:dyDescent="0.25">
      <c r="A15" s="4">
        <v>200010</v>
      </c>
      <c r="B15" s="2" t="s">
        <v>0</v>
      </c>
      <c r="C15" s="2" t="s">
        <v>0</v>
      </c>
      <c r="D15" s="2" t="s">
        <v>0</v>
      </c>
      <c r="E15" s="2">
        <v>12409</v>
      </c>
      <c r="F15" s="2" t="s">
        <v>0</v>
      </c>
      <c r="G15" s="2">
        <v>6773</v>
      </c>
      <c r="H15" s="2">
        <v>5065</v>
      </c>
      <c r="I15" s="6">
        <f>SUM([1]QUERY_FOR_TRNSSPLITCOLUMNS_0004!$I$23,[1]QUERY_FOR_TRNSSPLITCOLUMNS_0004!$I$50)</f>
        <v>24417</v>
      </c>
      <c r="J15" s="6">
        <f>SUM([1]QUERY_FOR_TRNSSPLITCOLUMNS_0004!$I$411,[1]QUERY_FOR_TRNSSPLITCOLUMNS_0004!$I$420)</f>
        <v>23634</v>
      </c>
      <c r="K15" s="6">
        <f>SUM([1]QUERY_FOR_TRNSSPLITCOLUMNS_0004!$I$643)</f>
        <v>21201</v>
      </c>
      <c r="L15">
        <f>SUM([1]QUERY_FOR_TRNSSPLITCOLUMNS_0004!$I$826)</f>
        <v>16808</v>
      </c>
      <c r="O15" s="6"/>
      <c r="P15" s="6"/>
      <c r="Q15" s="6"/>
      <c r="R15" s="6"/>
    </row>
    <row r="16" spans="1:19" x14ac:dyDescent="0.25">
      <c r="A16" s="4">
        <v>200020</v>
      </c>
      <c r="B16" s="2">
        <v>29155</v>
      </c>
      <c r="C16" s="2">
        <v>25194</v>
      </c>
      <c r="D16" s="2">
        <v>11081</v>
      </c>
      <c r="E16" s="2">
        <v>10388</v>
      </c>
      <c r="F16" s="2">
        <v>8556</v>
      </c>
      <c r="G16" s="2">
        <v>16908</v>
      </c>
      <c r="H16" s="2">
        <v>15154</v>
      </c>
      <c r="I16" s="6">
        <f>SUM([1]QUERY_FOR_TRNSSPLITCOLUMNS_0004!$I$92,[1]QUERY_FOR_TRNSSPLITCOLUMNS_0004!$I$197)</f>
        <v>70154</v>
      </c>
      <c r="J16" s="6">
        <f>SUM([1]QUERY_FOR_TRNSSPLITCOLUMNS_0004!$I$383,[1]QUERY_FOR_TRNSSPLITCOLUMNS_0004!$I$404)</f>
        <v>74606</v>
      </c>
      <c r="K16" s="6">
        <f>SUM([1]QUERY_FOR_TRNSSPLITCOLUMNS_0004!$I$622,[1]QUERY_FOR_TRNSSPLITCOLUMNS_0004!$I$633)</f>
        <v>67399</v>
      </c>
      <c r="L16">
        <f>SUM([1]QUERY_FOR_TRNSSPLITCOLUMNS_0004!$I$812,[1]QUERY_FOR_TRNSSPLITCOLUMNS_0004!$I$819)</f>
        <v>65778</v>
      </c>
      <c r="O16" s="6"/>
      <c r="P16" s="6"/>
      <c r="Q16" s="6"/>
      <c r="R16" s="6"/>
    </row>
    <row r="17" spans="1:18" x14ac:dyDescent="0.25">
      <c r="A17" s="4">
        <v>210000</v>
      </c>
      <c r="B17" s="2">
        <v>4774</v>
      </c>
      <c r="C17" s="2">
        <v>3758</v>
      </c>
      <c r="D17" s="2">
        <v>4844</v>
      </c>
      <c r="E17" s="2">
        <v>5045</v>
      </c>
      <c r="F17" s="2">
        <v>5289</v>
      </c>
      <c r="G17" s="2">
        <v>4820</v>
      </c>
      <c r="H17" s="2">
        <v>5258</v>
      </c>
      <c r="I17" s="6">
        <f>[1]QUERY_FOR_TRNSSPLITCOLUMNS_0004!$I$147</f>
        <v>4384</v>
      </c>
      <c r="J17" s="6">
        <f>[1]QUERY_FOR_TRNSSPLITCOLUMNS_0004!$I$374</f>
        <v>4010</v>
      </c>
      <c r="K17" s="6">
        <f>[1]QUERY_FOR_TRNSSPLITCOLUMNS_0004!$I$618</f>
        <v>4619</v>
      </c>
      <c r="L17">
        <f>[1]QUERY_FOR_TRNSSPLITCOLUMNS_0004!$I$808</f>
        <v>7008</v>
      </c>
      <c r="O17" s="6"/>
      <c r="P17" s="6"/>
      <c r="Q17" s="6"/>
      <c r="R17" s="6"/>
    </row>
    <row r="18" spans="1:18" x14ac:dyDescent="0.25">
      <c r="A18" s="4">
        <v>230010</v>
      </c>
      <c r="B18" s="2">
        <v>4937</v>
      </c>
      <c r="C18" s="2">
        <v>5857</v>
      </c>
      <c r="D18" s="2">
        <v>7937</v>
      </c>
      <c r="E18" s="2">
        <v>4683</v>
      </c>
      <c r="F18" s="2">
        <v>4851</v>
      </c>
      <c r="G18" s="2">
        <v>6349</v>
      </c>
      <c r="H18" s="2">
        <v>4255</v>
      </c>
      <c r="I18" s="6">
        <f>[1]QUERY_FOR_TRNSSPLITCOLUMNS_0004!$I$154</f>
        <v>11558</v>
      </c>
      <c r="J18" s="6">
        <f>[1]QUERY_FOR_TRNSSPLITCOLUMNS_0004!$I$346</f>
        <v>10857</v>
      </c>
      <c r="K18" s="6">
        <f>[1]QUERY_FOR_TRNSSPLITCOLUMNS_0004!$I$604</f>
        <v>5093</v>
      </c>
      <c r="L18" s="27" t="s">
        <v>0</v>
      </c>
      <c r="O18" s="6"/>
      <c r="P18" s="6"/>
      <c r="Q18" s="6"/>
      <c r="R18" s="6"/>
    </row>
    <row r="19" spans="1:18" x14ac:dyDescent="0.25">
      <c r="A19" s="4">
        <v>230021</v>
      </c>
      <c r="B19" s="2" t="s">
        <v>0</v>
      </c>
      <c r="C19" s="2" t="s">
        <v>0</v>
      </c>
      <c r="D19" s="2">
        <v>88860</v>
      </c>
      <c r="E19" s="2">
        <v>354180</v>
      </c>
      <c r="F19" s="2">
        <v>310815</v>
      </c>
      <c r="G19" s="2">
        <v>352655</v>
      </c>
      <c r="H19" s="2">
        <v>546656</v>
      </c>
      <c r="I19" s="6">
        <f>[1]QUERY_FOR_TRNSSPLITCOLUMNS_0004!$I$270</f>
        <v>584511</v>
      </c>
      <c r="J19" s="6">
        <f>[1]QUERY_FOR_TRNSSPLITCOLUMNS_0004!$I$338</f>
        <v>181777</v>
      </c>
      <c r="K19" s="6">
        <f>[1]QUERY_FOR_TRNSSPLITCOLUMNS_0004!$I$596</f>
        <v>29161</v>
      </c>
      <c r="L19" s="27" t="s">
        <v>0</v>
      </c>
      <c r="O19" s="6"/>
      <c r="P19" s="6"/>
      <c r="Q19" s="6"/>
      <c r="R19" s="6"/>
    </row>
    <row r="20" spans="1:18" x14ac:dyDescent="0.25">
      <c r="A20" s="4">
        <v>230023</v>
      </c>
      <c r="B20" s="2">
        <v>42580</v>
      </c>
      <c r="C20" s="2">
        <v>55351</v>
      </c>
      <c r="D20" s="2">
        <v>76570</v>
      </c>
      <c r="E20" s="2">
        <v>118612</v>
      </c>
      <c r="F20" s="2">
        <v>139247</v>
      </c>
      <c r="G20" s="2">
        <v>130921</v>
      </c>
      <c r="H20" s="2">
        <v>133984</v>
      </c>
      <c r="I20" s="6">
        <f>SUM([1]QUERY_FOR_TRNSSPLITCOLUMNS_0004!$I$7,[1]QUERY_FOR_TRNSSPLITCOLUMNS_0004!$I$11,[1]QUERY_FOR_TRNSSPLITCOLUMNS_0004!$I$18,[1]QUERY_FOR_TRNSSPLITCOLUMNS_0004!$I$33,[1]QUERY_FOR_TRNSSPLITCOLUMNS_0004!$I$45,[1]QUERY_FOR_TRNSSPLITCOLUMNS_0004!$I$48,[1]QUERY_FOR_TRNSSPLITCOLUMNS_0004!$I$54,[1]QUERY_FOR_TRNSSPLITCOLUMNS_0004!$I$55,[1]QUERY_FOR_TRNSSPLITCOLUMNS_0004!$I$61,[1]QUERY_FOR_TRNSSPLITCOLUMNS_0004!$I$72,[1]QUERY_FOR_TRNSSPLITCOLUMNS_0004!$I$106,[1]QUERY_FOR_TRNSSPLITCOLUMNS_0004!$I$113,[1]QUERY_FOR_TRNSSPLITCOLUMNS_0004!$I$125,[1]QUERY_FOR_TRNSSPLITCOLUMNS_0004!$I$122,[1]QUERY_FOR_TRNSSPLITCOLUMNS_0004!$I$142,[1]QUERY_FOR_TRNSSPLITCOLUMNS_0004!$I$145,[1]QUERY_FOR_TRNSSPLITCOLUMNS_0004!$I$162,[1]QUERY_FOR_TRNSSPLITCOLUMNS_0004!$I$190,[1]QUERY_FOR_TRNSSPLITCOLUMNS_0004!$I$191,[1]QUERY_FOR_TRNSSPLITCOLUMNS_0004!$I$208,[1]QUERY_FOR_TRNSSPLITCOLUMNS_0004!$I$212,[1]QUERY_FOR_TRNSSPLITCOLUMNS_0004!$I$231,[1]QUERY_FOR_TRNSSPLITCOLUMNS_0004!$I$237,[1]QUERY_FOR_TRNSSPLITCOLUMNS_0004!$I$243,[1]QUERY_FOR_TRNSSPLITCOLUMNS_0004!$I$251,[1]QUERY_FOR_TRNSSPLITCOLUMNS_0004!$I$259,[1]QUERY_FOR_TRNSSPLITCOLUMNS_0004!$I$271)</f>
        <v>169599</v>
      </c>
      <c r="J20" s="6">
        <f>SUM([1]QUERY_FOR_TRNSSPLITCOLUMNS_0004!$I$274,[1]QUERY_FOR_TRNSSPLITCOLUMNS_0004!$I$279,[1]QUERY_FOR_TRNSSPLITCOLUMNS_0004!$I$295,[1]QUERY_FOR_TRNSSPLITCOLUMNS_0004!$I$299,[1]QUERY_FOR_TRNSSPLITCOLUMNS_0004!$I$305,[1]QUERY_FOR_TRNSSPLITCOLUMNS_0004!$I$308,[1]QUERY_FOR_TRNSSPLITCOLUMNS_0004!$I$313,[1]QUERY_FOR_TRNSSPLITCOLUMNS_0004!$I$319,[1]QUERY_FOR_TRNSSPLITCOLUMNS_0004!$I$334,[1]QUERY_FOR_TRNSSPLITCOLUMNS_0004!$I$365,[1]QUERY_FOR_TRNSSPLITCOLUMNS_0004!$I$434,[1]QUERY_FOR_TRNSSPLITCOLUMNS_0004!$I$451,[1]QUERY_FOR_TRNSSPLITCOLUMNS_0004!$I$456,[1]QUERY_FOR_TRNSSPLITCOLUMNS_0004!$I$460,[1]QUERY_FOR_TRNSSPLITCOLUMNS_0004!$I$469,[1]QUERY_FOR_TRNSSPLITCOLUMNS_0004!$I$476,[1]QUERY_FOR_TRNSSPLITCOLUMNS_0004!$I$501,[1]QUERY_FOR_TRNSSPLITCOLUMNS_0004!$I$502,[1]QUERY_FOR_TRNSSPLITCOLUMNS_0004!$I$505,[1]QUERY_FOR_TRNSSPLITCOLUMNS_0004!$I$510)</f>
        <v>115431</v>
      </c>
      <c r="K20" s="6">
        <f>SUM([1]QUERY_FOR_TRNSSPLITCOLUMNS_0004!$I$524,[1]QUERY_FOR_TRNSSPLITCOLUMNS_0004!$I$527,[1]QUERY_FOR_TRNSSPLITCOLUMNS_0004!$I$534,[1]QUERY_FOR_TRNSSPLITCOLUMNS_0004!$I$552,[1]QUERY_FOR_TRNSSPLITCOLUMNS_0004!$I$562,[1]QUERY_FOR_TRNSSPLITCOLUMNS_0004!$I$580,[1]QUERY_FOR_TRNSSPLITCOLUMNS_0004!$I$591,[1]QUERY_FOR_TRNSSPLITCOLUMNS_0004!$I$657,[1]QUERY_FOR_TRNSSPLITCOLUMNS_0004!$I$658,[1]QUERY_FOR_TRNSSPLITCOLUMNS_0004!$I$665,[1]QUERY_FOR_TRNSSPLITCOLUMNS_0004!$I$678,[1]QUERY_FOR_TRNSSPLITCOLUMNS_0004!$I$685,[1]QUERY_FOR_TRNSSPLITCOLUMNS_0004!$I$693,[1]QUERY_FOR_TRNSSPLITCOLUMNS_0004!$I$699,[1]QUERY_FOR_TRNSSPLITCOLUMNS_0004!$I$702,[1]QUERY_FOR_TRNSSPLITCOLUMNS_0004!$I$732,[1]QUERY_FOR_TRNSSPLITCOLUMNS_0004!$I$741)</f>
        <v>39963</v>
      </c>
      <c r="L20">
        <f>SUM([1]QUERY_FOR_TRNSSPLITCOLUMNS_0004!$I$750,[1]QUERY_FOR_TRNSSPLITCOLUMNS_0004!$I$790,[1]QUERY_FOR_TRNSSPLITCOLUMNS_0004!$I$860,[1]QUERY_FOR_TRNSSPLITCOLUMNS_0004!$I$865,[1]QUERY_FOR_TRNSSPLITCOLUMNS_0004!$I$870,[1]QUERY_FOR_TRNSSPLITCOLUMNS_0004!$I$877,[1]QUERY_FOR_TRNSSPLITCOLUMNS_0004!$I$887,[1]QUERY_FOR_TRNSSPLITCOLUMNS_0004!$I$891)</f>
        <v>30299</v>
      </c>
      <c r="O20" s="6"/>
      <c r="P20" s="6"/>
      <c r="Q20" s="6"/>
      <c r="R20" s="6"/>
    </row>
    <row r="21" spans="1:18" x14ac:dyDescent="0.25">
      <c r="A21" s="4">
        <v>240000</v>
      </c>
      <c r="B21" s="2">
        <v>2925</v>
      </c>
      <c r="C21" s="2">
        <v>9841</v>
      </c>
      <c r="D21" s="2">
        <v>14347</v>
      </c>
      <c r="E21" s="2">
        <v>14785</v>
      </c>
      <c r="F21" s="2">
        <v>20079</v>
      </c>
      <c r="G21" s="2">
        <v>23082</v>
      </c>
      <c r="H21" s="2">
        <v>20344</v>
      </c>
      <c r="I21" s="6">
        <f>SUM([1]QUERY_FOR_TRNSSPLITCOLUMNS_0004!$I$127,[1]QUERY_FOR_TRNSSPLITCOLUMNS_0004!$I$248)</f>
        <v>29877</v>
      </c>
      <c r="J21" s="6">
        <f>SUM([1]QUERY_FOR_TRNSSPLITCOLUMNS_0004!$I$431,[1]QUERY_FOR_TRNSSPLITCOLUMNS_0004!$I$455)</f>
        <v>38505</v>
      </c>
      <c r="K21" s="6">
        <f>SUM([1]QUERY_FOR_TRNSSPLITCOLUMNS_0004!$I$648,[1]QUERY_FOR_TRNSSPLITCOLUMNS_0004!$I$654)</f>
        <v>29847</v>
      </c>
      <c r="L21">
        <f>SUM([1]QUERY_FOR_TRNSSPLITCOLUMNS_0004!$I$830,[1]QUERY_FOR_TRNSSPLITCOLUMNS_0004!$I$837)</f>
        <v>18642</v>
      </c>
      <c r="O21" s="6"/>
      <c r="P21" s="6"/>
      <c r="Q21" s="6"/>
      <c r="R21" s="6"/>
    </row>
    <row r="22" spans="1:18" x14ac:dyDescent="0.25">
      <c r="A22" s="4">
        <v>280010</v>
      </c>
      <c r="B22" s="2" t="s">
        <v>0</v>
      </c>
      <c r="C22" s="2" t="s">
        <v>0</v>
      </c>
      <c r="D22" s="2" t="s">
        <v>0</v>
      </c>
      <c r="E22" s="2">
        <v>153</v>
      </c>
      <c r="F22" s="2" t="s">
        <v>0</v>
      </c>
      <c r="G22" s="2">
        <v>69</v>
      </c>
      <c r="H22" s="2" t="s">
        <v>0</v>
      </c>
      <c r="I22" s="6">
        <f>[1]QUERY_FOR_TRNSSPLITCOLUMNS_0004!$I$180</f>
        <v>1203</v>
      </c>
      <c r="J22" s="6" t="s">
        <v>0</v>
      </c>
      <c r="K22" s="6" t="s">
        <v>0</v>
      </c>
      <c r="L22" s="6" t="s">
        <v>0</v>
      </c>
      <c r="O22" s="6"/>
      <c r="P22" s="6"/>
      <c r="Q22" s="6"/>
      <c r="R22" s="6"/>
    </row>
    <row r="23" spans="1:18" x14ac:dyDescent="0.25">
      <c r="A23" s="4">
        <v>350011</v>
      </c>
      <c r="B23" s="2">
        <v>7606345</v>
      </c>
      <c r="C23" s="2">
        <v>5343105</v>
      </c>
      <c r="D23" s="2">
        <v>6984519</v>
      </c>
      <c r="E23" s="2">
        <v>5040257</v>
      </c>
      <c r="F23" s="2">
        <v>5538861</v>
      </c>
      <c r="G23" s="2">
        <v>2832178</v>
      </c>
      <c r="H23" s="2">
        <v>2665177</v>
      </c>
      <c r="I23" s="6">
        <f>SUM([1]QUERY_FOR_TRNSSPLITCOLUMNS_0004!$I$8,[1]QUERY_FOR_TRNSSPLITCOLUMNS_0004!$I$26,[1]QUERY_FOR_TRNSSPLITCOLUMNS_0004!$I$39,[1]QUERY_FOR_TRNSSPLITCOLUMNS_0004!$I$46,[1]QUERY_FOR_TRNSSPLITCOLUMNS_0004!$I$51,[1]QUERY_FOR_TRNSSPLITCOLUMNS_0004!$I$53,[1]QUERY_FOR_TRNSSPLITCOLUMNS_0004!$I$58,[1]QUERY_FOR_TRNSSPLITCOLUMNS_0004!$I$68,[1]QUERY_FOR_TRNSSPLITCOLUMNS_0004!$I$83,[1]QUERY_FOR_TRNSSPLITCOLUMNS_0004!$I$86,[1]QUERY_FOR_TRNSSPLITCOLUMNS_0004!$I$88,[1]QUERY_FOR_TRNSSPLITCOLUMNS_0004!$I$90,[1]QUERY_FOR_TRNSSPLITCOLUMNS_0004!$I$94,[1]QUERY_FOR_TRNSSPLITCOLUMNS_0004!$I$96,[1]QUERY_FOR_TRNSSPLITCOLUMNS_0004!$I$102,[1]QUERY_FOR_TRNSSPLITCOLUMNS_0004!$I$103,[1]QUERY_FOR_TRNSSPLITCOLUMNS_0004!$I$108,[1]QUERY_FOR_TRNSSPLITCOLUMNS_0004!$I$112,[1]QUERY_FOR_TRNSSPLITCOLUMNS_0004!$I$114,[1]QUERY_FOR_TRNSSPLITCOLUMNS_0004!$I$119,[1]QUERY_FOR_TRNSSPLITCOLUMNS_0004!$I$143,[1]QUERY_FOR_TRNSSPLITCOLUMNS_0004!$I$151,[1]QUERY_FOR_TRNSSPLITCOLUMNS_0004!$I$161,[1]QUERY_FOR_TRNSSPLITCOLUMNS_0004!$I$168,[1]QUERY_FOR_TRNSSPLITCOLUMNS_0004!$I$194,[1]QUERY_FOR_TRNSSPLITCOLUMNS_0004!$I$195,[1]QUERY_FOR_TRNSSPLITCOLUMNS_0004!$I$203,[1]QUERY_FOR_TRNSSPLITCOLUMNS_0004!$I$206,[1]QUERY_FOR_TRNSSPLITCOLUMNS_0004!$I$209,[1]QUERY_FOR_TRNSSPLITCOLUMNS_0004!$I$211,[1]QUERY_FOR_TRNSSPLITCOLUMNS_0004!$I$213,[1]QUERY_FOR_TRNSSPLITCOLUMNS_0004!$I$215,[1]QUERY_FOR_TRNSSPLITCOLUMNS_0004!$I$216,[1]QUERY_FOR_TRNSSPLITCOLUMNS_0004!$I$218,[1]QUERY_FOR_TRNSSPLITCOLUMNS_0004!$I$252,[1]QUERY_FOR_TRNSSPLITCOLUMNS_0004!$I$260,[1]QUERY_FOR_TRNSSPLITCOLUMNS_0004!$I$267)</f>
        <v>3970419</v>
      </c>
      <c r="J23" s="6">
        <f>SUM([1]QUERY_FOR_TRNSSPLITCOLUMNS_0004!$I$277,[1]QUERY_FOR_TRNSSPLITCOLUMNS_0004!$I$290,[1]QUERY_FOR_TRNSSPLITCOLUMNS_0004!$I$297,[1]QUERY_FOR_TRNSSPLITCOLUMNS_0004!$I$301,[1]QUERY_FOR_TRNSSPLITCOLUMNS_0004!$I$311,[1]QUERY_FOR_TRNSSPLITCOLUMNS_0004!$I$315,[1]QUERY_FOR_TRNSSPLITCOLUMNS_0004!$I$325,[1]QUERY_FOR_TRNSSPLITCOLUMNS_0004!$I$327,[1]QUERY_FOR_TRNSSPLITCOLUMNS_0004!$I$339,[1]QUERY_FOR_TRNSSPLITCOLUMNS_0004!$I$340,[1]QUERY_FOR_TRNSSPLITCOLUMNS_0004!$I$343,[1]QUERY_FOR_TRNSSPLITCOLUMNS_0004!$I$344,[1]QUERY_FOR_TRNSSPLITCOLUMNS_0004!$I$357,[1]QUERY_FOR_TRNSSPLITCOLUMNS_0004!$I$363,[1]QUERY_FOR_TRNSSPLITCOLUMNS_0004!$I$369,[1]QUERY_FOR_TRNSSPLITCOLUMNS_0004!$I$379,[1]QUERY_FOR_TRNSSPLITCOLUMNS_0004!$I$380,[1]QUERY_FOR_TRNSSPLITCOLUMNS_0004!$I$385,[1]QUERY_FOR_TRNSSPLITCOLUMNS_0004!$I$386,[1]QUERY_FOR_TRNSSPLITCOLUMNS_0004!$I$390,[1]QUERY_FOR_TRNSSPLITCOLUMNS_0004!$I$391,[1]QUERY_FOR_TRNSSPLITCOLUMNS_0004!$I$405,[1]QUERY_FOR_TRNSSPLITCOLUMNS_0004!$I$410,[1]QUERY_FOR_TRNSSPLITCOLUMNS_0004!$I$414,[1]QUERY_FOR_TRNSSPLITCOLUMNS_0004!$I$426,[1]QUERY_FOR_TRNSSPLITCOLUMNS_0004!$I$446,[1]QUERY_FOR_TRNSSPLITCOLUMNS_0004!$I$457,[1]QUERY_FOR_TRNSSPLITCOLUMNS_0004!$I$464,[1]QUERY_FOR_TRNSSPLITCOLUMNS_0004!$I$466,[1]QUERY_FOR_TRNSSPLITCOLUMNS_0004!$I$474,[1]QUERY_FOR_TRNSSPLITCOLUMNS_0004!$I$475,[1]QUERY_FOR_TRNSSPLITCOLUMNS_0004!$I$484,[1]QUERY_FOR_TRNSSPLITCOLUMNS_0004!$I$490,[1]QUERY_FOR_TRNSSPLITCOLUMNS_0004!$I$493,[1]QUERY_FOR_TRNSSPLITCOLUMNS_0004!$I$494,[1]QUERY_FOR_TRNSSPLITCOLUMNS_0004!$I$496,[1]QUERY_FOR_TRNSSPLITCOLUMNS_0004!$I$507)</f>
        <v>3961555</v>
      </c>
      <c r="K23" s="6">
        <f>SUM([1]QUERY_FOR_TRNSSPLITCOLUMNS_0004!$I$520,[1]QUERY_FOR_TRNSSPLITCOLUMNS_0004!$I$523,[1]QUERY_FOR_TRNSSPLITCOLUMNS_0004!$I$526,[1]QUERY_FOR_TRNSSPLITCOLUMNS_0004!$I$530,[1]QUERY_FOR_TRNSSPLITCOLUMNS_0004!$I$533,[1]QUERY_FOR_TRNSSPLITCOLUMNS_0004!$I$539,[1]QUERY_FOR_TRNSSPLITCOLUMNS_0004!$I$541,[1]QUERY_FOR_TRNSSPLITCOLUMNS_0004!$I$543,[1]QUERY_FOR_TRNSSPLITCOLUMNS_0004!$I$545,[1]QUERY_FOR_TRNSSPLITCOLUMNS_0004!$I$551,[1]QUERY_FOR_TRNSSPLITCOLUMNS_0004!$I$556,[1]QUERY_FOR_TRNSSPLITCOLUMNS_0004!$I$559,[1]QUERY_FOR_TRNSSPLITCOLUMNS_0004!$I$564,[1]QUERY_FOR_TRNSSPLITCOLUMNS_0004!$I$572,[1]QUERY_FOR_TRNSSPLITCOLUMNS_0004!$I$570,[1]QUERY_FOR_TRNSSPLITCOLUMNS_0004!$I$575,[1]QUERY_FOR_TRNSSPLITCOLUMNS_0004!$I$579,[1]QUERY_FOR_TRNSSPLITCOLUMNS_0004!$I$582,[1]QUERY_FOR_TRNSSPLITCOLUMNS_0004!$I$583,[1]QUERY_FOR_TRNSSPLITCOLUMNS_0004!$I$586,[1]QUERY_FOR_TRNSSPLITCOLUMNS_0004!$I$590,[1]QUERY_FOR_TRNSSPLITCOLUMNS_0004!$I$599,[1]QUERY_FOR_TRNSSPLITCOLUMNS_0004!$I$603,[1]QUERY_FOR_TRNSSPLITCOLUMNS_0004!$I$610,[1]QUERY_FOR_TRNSSPLITCOLUMNS_0004!$I$613,[1]QUERY_FOR_TRNSSPLITCOLUMNS_0004!$I$617,[1]QUERY_FOR_TRNSSPLITCOLUMNS_0004!$I$621,[1]QUERY_FOR_TRNSSPLITCOLUMNS_0004!$I$630,[1]QUERY_FOR_TRNSSPLITCOLUMNS_0004!$I$636,[1]QUERY_FOR_TRNSSPLITCOLUMNS_0004!$I$641,[1]QUERY_FOR_TRNSSPLITCOLUMNS_0004!$I$726,[1]QUERY_FOR_TRNSSPLITCOLUMNS_0004!$I$728,[1]QUERY_FOR_TRNSSPLITCOLUMNS_0004!$I$730,[1]QUERY_FOR_TRNSSPLITCOLUMNS_0004!$I$735,[1]QUERY_FOR_TRNSSPLITCOLUMNS_0004!$I$738,[1]QUERY_FOR_TRNSSPLITCOLUMNS_0004!$I$745,[1]QUERY_FOR_TRNSSPLITCOLUMNS_0004!$I$748)</f>
        <v>2571135</v>
      </c>
      <c r="L23">
        <f>SUM([1]QUERY_FOR_TRNSSPLITCOLUMNS_0004!$I$752,[1]QUERY_FOR_TRNSSPLITCOLUMNS_0004!$I$756,[1]QUERY_FOR_TRNSSPLITCOLUMNS_0004!$I$758,[1]QUERY_FOR_TRNSSPLITCOLUMNS_0004!$I$760,[1]QUERY_FOR_TRNSSPLITCOLUMNS_0004!$I$761,[1]QUERY_FOR_TRNSSPLITCOLUMNS_0004!$I$764,[1]QUERY_FOR_TRNSSPLITCOLUMNS_0004!$I$766,[1]QUERY_FOR_TRNSSPLITCOLUMNS_0004!$I$772,[1]QUERY_FOR_TRNSSPLITCOLUMNS_0004!$I$775,[1]QUERY_FOR_TRNSSPLITCOLUMNS_0004!$I$778,[1]QUERY_FOR_TRNSSPLITCOLUMNS_0004!$I$781,[1]QUERY_FOR_TRNSSPLITCOLUMNS_0004!$I$786,[1]QUERY_FOR_TRNSSPLITCOLUMNS_0004!$I$793,[1]QUERY_FOR_TRNSSPLITCOLUMNS_0004!$I$794,[1]QUERY_FOR_TRNSSPLITCOLUMNS_0004!$I$797,[1]QUERY_FOR_TRNSSPLITCOLUMNS_0004!$I$800,[1]QUERY_FOR_TRNSSPLITCOLUMNS_0004!$I$805,[1]QUERY_FOR_TRNSSPLITCOLUMNS_0004!$I$807,[1]QUERY_FOR_TRNSSPLITCOLUMNS_0004!$I$809,[1]QUERY_FOR_TRNSSPLITCOLUMNS_0004!$I$820,[1]QUERY_FOR_TRNSSPLITCOLUMNS_0004!$I$822,[1]QUERY_FOR_TRNSSPLITCOLUMNS_0004!$I$883,[1]QUERY_FOR_TRNSSPLITCOLUMNS_0004!$I$886,[1]QUERY_FOR_TRNSSPLITCOLUMNS_0004!$I$889,[1]QUERY_FOR_TRNSSPLITCOLUMNS_0004!$I$890,[1]QUERY_FOR_TRNSSPLITCOLUMNS_0004!$I$895,[1]QUERY_FOR_TRNSSPLITCOLUMNS_0004!$I$900)</f>
        <v>1373893</v>
      </c>
      <c r="O23" s="6"/>
      <c r="P23" s="6"/>
      <c r="Q23" s="6"/>
      <c r="R23" s="6"/>
    </row>
    <row r="24" spans="1:18" x14ac:dyDescent="0.25">
      <c r="A24" s="4">
        <v>350020</v>
      </c>
      <c r="B24" s="2" t="s">
        <v>0</v>
      </c>
      <c r="C24" s="2" t="s">
        <v>0</v>
      </c>
      <c r="D24" s="2" t="s">
        <v>0</v>
      </c>
      <c r="E24" s="2">
        <v>1049</v>
      </c>
      <c r="F24" s="2">
        <v>1360</v>
      </c>
      <c r="G24" s="2">
        <v>1638</v>
      </c>
      <c r="H24" s="2">
        <v>2409</v>
      </c>
      <c r="I24" s="6">
        <f>[1]QUERY_FOR_TRNSSPLITCOLUMNS_0004!$I$219</f>
        <v>5088</v>
      </c>
      <c r="J24" s="6">
        <f>[1]QUERY_FOR_TRNSSPLITCOLUMNS_0004!$I$394</f>
        <v>5315</v>
      </c>
      <c r="K24" s="6">
        <f>[1]QUERY_FOR_TRNSSPLITCOLUMNS_0004!$I$723</f>
        <v>3743</v>
      </c>
      <c r="L24" s="27" t="s">
        <v>0</v>
      </c>
      <c r="O24" s="6"/>
      <c r="P24" s="6"/>
      <c r="Q24" s="6"/>
      <c r="R24" s="6"/>
    </row>
    <row r="25" spans="1:18" x14ac:dyDescent="0.25">
      <c r="A25" s="4">
        <v>350030</v>
      </c>
      <c r="B25" s="2">
        <v>184394</v>
      </c>
      <c r="C25" s="2">
        <v>234275</v>
      </c>
      <c r="D25" s="2">
        <v>460972</v>
      </c>
      <c r="E25" s="2">
        <v>340096</v>
      </c>
      <c r="F25" s="2">
        <v>485513</v>
      </c>
      <c r="G25" s="2">
        <v>475463</v>
      </c>
      <c r="H25" s="2">
        <v>334975</v>
      </c>
      <c r="I25" s="6">
        <v>460852</v>
      </c>
      <c r="J25" s="6">
        <v>396524</v>
      </c>
      <c r="K25" s="6">
        <v>338629</v>
      </c>
      <c r="L25">
        <v>152372</v>
      </c>
      <c r="O25" s="6"/>
      <c r="P25" s="6"/>
      <c r="Q25" s="6"/>
      <c r="R25" s="6"/>
    </row>
    <row r="26" spans="1:18" x14ac:dyDescent="0.25">
      <c r="A26" s="4">
        <v>383903</v>
      </c>
      <c r="B26" s="2">
        <v>214989</v>
      </c>
      <c r="C26" s="2">
        <v>420472</v>
      </c>
      <c r="D26" s="2">
        <v>464521</v>
      </c>
      <c r="E26" s="2">
        <v>546954</v>
      </c>
      <c r="F26" s="2">
        <v>611954</v>
      </c>
      <c r="G26" s="2">
        <v>718051</v>
      </c>
      <c r="H26" s="2">
        <v>805859</v>
      </c>
      <c r="I26" s="6">
        <f>SUM([1]QUERY_FOR_TRNSSPLITCOLUMNS_0004!$I$29,[1]QUERY_FOR_TRNSSPLITCOLUMNS_0004!$I$31,[1]QUERY_FOR_TRNSSPLITCOLUMNS_0004!$I$32,[1]QUERY_FOR_TRNSSPLITCOLUMNS_0004!$I$62,[1]QUERY_FOR_TRNSSPLITCOLUMNS_0004!$I$64,[1]QUERY_FOR_TRNSSPLITCOLUMNS_0004!$I$65,[1]QUERY_FOR_TRNSSPLITCOLUMNS_0004!$I$104,[1]QUERY_FOR_TRNSSPLITCOLUMNS_0004!$I$138,[1]QUERY_FOR_TRNSSPLITCOLUMNS_0004!$I$196,[1]QUERY_FOR_TRNSSPLITCOLUMNS_0004!$I$210,[1]QUERY_FOR_TRNSSPLITCOLUMNS_0004!$I$214,[1]QUERY_FOR_TRNSSPLITCOLUMNS_0004!$I$224,[1]QUERY_FOR_TRNSSPLITCOLUMNS_0004!$I$226,[1]QUERY_FOR_TRNSSPLITCOLUMNS_0004!$I$246,[1]QUERY_FOR_TRNSSPLITCOLUMNS_0004!$I$256,[1]QUERY_FOR_TRNSSPLITCOLUMNS_0004!$I$258,[1]QUERY_FOR_TRNSSPLITCOLUMNS_0004!$I$262)</f>
        <v>846252</v>
      </c>
      <c r="J26" s="6">
        <f>SUM([1]QUERY_FOR_TRNSSPLITCOLUMNS_0004!$I$416,[1]QUERY_FOR_TRNSSPLITCOLUMNS_0004!$I$421,[1]QUERY_FOR_TRNSSPLITCOLUMNS_0004!$I$423,[1]QUERY_FOR_TRNSSPLITCOLUMNS_0004!$I$425,[1]QUERY_FOR_TRNSSPLITCOLUMNS_0004!$I$432,[1]QUERY_FOR_TRNSSPLITCOLUMNS_0004!$I$435,[1]QUERY_FOR_TRNSSPLITCOLUMNS_0004!$I$440,[1]QUERY_FOR_TRNSSPLITCOLUMNS_0004!$I$444,[1]QUERY_FOR_TRNSSPLITCOLUMNS_0004!$I$445,[1]QUERY_FOR_TRNSSPLITCOLUMNS_0004!$I$448,[1]QUERY_FOR_TRNSSPLITCOLUMNS_0004!$I$449,[1]QUERY_FOR_TRNSSPLITCOLUMNS_0004!$I$450,[1]QUERY_FOR_TRNSSPLITCOLUMNS_0004!$I$452,[1]QUERY_FOR_TRNSSPLITCOLUMNS_0004!$I$453,[1]QUERY_FOR_TRNSSPLITCOLUMNS_0004!$I$461,[1]QUERY_FOR_TRNSSPLITCOLUMNS_0004!$I$463,[1]QUERY_FOR_TRNSSPLITCOLUMNS_0004!$I$465,[1]QUERY_FOR_TRNSSPLITCOLUMNS_0004!$I$483)</f>
        <v>927011</v>
      </c>
      <c r="K26" s="6">
        <f>SUM([1]QUERY_FOR_TRNSSPLITCOLUMNS_0004!$I$666,[1]QUERY_FOR_TRNSSPLITCOLUMNS_0004!$I$668,[1]QUERY_FOR_TRNSSPLITCOLUMNS_0004!$I$669,[1]QUERY_FOR_TRNSSPLITCOLUMNS_0004!$I$672,[1]QUERY_FOR_TRNSSPLITCOLUMNS_0004!$I$675,[1]QUERY_FOR_TRNSSPLITCOLUMNS_0004!$I$673,[1]QUERY_FOR_TRNSSPLITCOLUMNS_0004!$I$677,[1]QUERY_FOR_TRNSSPLITCOLUMNS_0004!$I$680,[1]QUERY_FOR_TRNSSPLITCOLUMNS_0004!$I$682,[1]QUERY_FOR_TRNSSPLITCOLUMNS_0004!$I$683,[1]QUERY_FOR_TRNSSPLITCOLUMNS_0004!$I$684,[1]QUERY_FOR_TRNSSPLITCOLUMNS_0004!$I$686,[1]QUERY_FOR_TRNSSPLITCOLUMNS_0004!$I$688,[1]QUERY_FOR_TRNSSPLITCOLUMNS_0004!$I$689,[1]QUERY_FOR_TRNSSPLITCOLUMNS_0004!$I$692,[1]QUERY_FOR_TRNSSPLITCOLUMNS_0004!$I$694,[1]QUERY_FOR_TRNSSPLITCOLUMNS_0004!$I$695,[1]QUERY_FOR_TRNSSPLITCOLUMNS_0004!$I$696,[1]QUERY_FOR_TRNSSPLITCOLUMNS_0004!$I$698)</f>
        <v>990432</v>
      </c>
      <c r="L26">
        <f>SUM([1]QUERY_FOR_TRNSSPLITCOLUMNS_0004!$I$851,[1]QUERY_FOR_TRNSSPLITCOLUMNS_0004!$I$852,[1]QUERY_FOR_TRNSSPLITCOLUMNS_0004!$I$854,[1]QUERY_FOR_TRNSSPLITCOLUMNS_0004!$I$855,[1]QUERY_FOR_TRNSSPLITCOLUMNS_0004!$I$857,[1]QUERY_FOR_TRNSSPLITCOLUMNS_0004!$I$858,[1]QUERY_FOR_TRNSSPLITCOLUMNS_0004!$I$861,[1]QUERY_FOR_TRNSSPLITCOLUMNS_0004!$I$863,[1]QUERY_FOR_TRNSSPLITCOLUMNS_0004!$I$864,[1]QUERY_FOR_TRNSSPLITCOLUMNS_0004!$I$866,[1]QUERY_FOR_TRNSSPLITCOLUMNS_0004!$I$869,[1]QUERY_FOR_TRNSSPLITCOLUMNS_0004!$I$871)</f>
        <v>737276</v>
      </c>
      <c r="O26" s="6"/>
      <c r="P26" s="6"/>
      <c r="Q26" s="6"/>
      <c r="R26" s="6"/>
    </row>
    <row r="27" spans="1:18" x14ac:dyDescent="0.25">
      <c r="A27" s="4">
        <v>490032</v>
      </c>
      <c r="B27" s="2" t="s">
        <v>0</v>
      </c>
      <c r="C27" s="2" t="s">
        <v>0</v>
      </c>
      <c r="D27" s="2" t="s">
        <v>0</v>
      </c>
      <c r="E27" s="2" t="s">
        <v>0</v>
      </c>
      <c r="F27" s="2" t="s">
        <v>0</v>
      </c>
      <c r="G27" s="2" t="s">
        <v>0</v>
      </c>
      <c r="H27" s="2" t="s">
        <v>0</v>
      </c>
      <c r="I27" s="6" t="s">
        <v>0</v>
      </c>
      <c r="J27" s="6">
        <f>[1]QUERY_FOR_TRNSSPLITCOLUMNS_0004!$I$458</f>
        <v>2543</v>
      </c>
      <c r="K27" s="6">
        <f>[1]QUERY_FOR_TRNSSPLITCOLUMNS_0004!$I$660</f>
        <v>11928</v>
      </c>
      <c r="L27" s="27" t="s">
        <v>0</v>
      </c>
      <c r="P27" s="6"/>
      <c r="Q27" s="6"/>
      <c r="R27" s="6"/>
    </row>
    <row r="28" spans="1:18" x14ac:dyDescent="0.25">
      <c r="A28" s="4">
        <v>510001</v>
      </c>
      <c r="B28" s="2">
        <v>206500</v>
      </c>
      <c r="C28" s="2">
        <v>169394</v>
      </c>
      <c r="D28" s="2">
        <v>188420</v>
      </c>
      <c r="E28" s="2">
        <v>226390</v>
      </c>
      <c r="F28" s="2">
        <v>212979</v>
      </c>
      <c r="G28" s="2">
        <v>225862</v>
      </c>
      <c r="H28" s="2">
        <v>83732</v>
      </c>
      <c r="I28" s="6">
        <f>SUM([1]QUERY_FOR_TRNSSPLITCOLUMNS_0004!$I$42,[1]QUERY_FOR_TRNSSPLITCOLUMNS_0004!$I$47,[1]QUERY_FOR_TRNSSPLITCOLUMNS_0004!$I$97,[1]QUERY_FOR_TRNSSPLITCOLUMNS_0004!$I$266)</f>
        <v>83698</v>
      </c>
      <c r="J28" s="6">
        <f>SUM([1]QUERY_FOR_TRNSSPLITCOLUMNS_0004!$I$360,[1]QUERY_FOR_TRNSSPLITCOLUMNS_0004!$I$384,[1]QUERY_FOR_TRNSSPLITCOLUMNS_0004!$I$402,[1]QUERY_FOR_TRNSSPLITCOLUMNS_0004!$I$428,[1]QUERY_FOR_TRNSSPLITCOLUMNS_0004!$I$429,[1]QUERY_FOR_TRNSSPLITCOLUMNS_0004!$I$439,[1]QUERY_FOR_TRNSSPLITCOLUMNS_0004!$I$472)</f>
        <v>161388</v>
      </c>
      <c r="K28" s="6">
        <f>SUM([1]QUERY_FOR_TRNSSPLITCOLUMNS_0004!$I$651,[1]QUERY_FOR_TRNSSPLITCOLUMNS_0004!$I$652,[1]QUERY_FOR_TRNSSPLITCOLUMNS_0004!$I$655,[1]QUERY_FOR_TRNSSPLITCOLUMNS_0004!$I$656,[1]QUERY_FOR_TRNSSPLITCOLUMNS_0004!$I$661,[1]QUERY_FOR_TRNSSPLITCOLUMNS_0004!$I$662,[1]QUERY_FOR_TRNSSPLITCOLUMNS_0004!$I$663)</f>
        <v>177578</v>
      </c>
      <c r="L28">
        <f>SUM([1]QUERY_FOR_TRNSSPLITCOLUMNS_0004!$I$834,[1]QUERY_FOR_TRNSSPLITCOLUMNS_0004!$I$835,[1]QUERY_FOR_TRNSSPLITCOLUMNS_0004!$I$839,[1]QUERY_FOR_TRNSSPLITCOLUMNS_0004!$I$842,[1]QUERY_FOR_TRNSSPLITCOLUMNS_0004!$I$843,[1]QUERY_FOR_TRNSSPLITCOLUMNS_0004!$I$844)</f>
        <v>576394</v>
      </c>
    </row>
    <row r="29" spans="1:18" x14ac:dyDescent="0.25">
      <c r="A29" s="4">
        <v>630000</v>
      </c>
      <c r="B29" s="2" t="s">
        <v>0</v>
      </c>
      <c r="C29" s="2" t="s">
        <v>0</v>
      </c>
      <c r="D29" s="2" t="s">
        <v>0</v>
      </c>
      <c r="E29" s="2" t="s">
        <v>0</v>
      </c>
      <c r="F29" s="2" t="s">
        <v>0</v>
      </c>
      <c r="G29" s="2">
        <v>201</v>
      </c>
      <c r="H29" s="2">
        <v>395</v>
      </c>
      <c r="I29" s="6">
        <f>SUM([1]QUERY_FOR_TRNSSPLITCOLUMNS_0004!$I$116,[1]QUERY_FOR_TRNSSPLITCOLUMNS_0004!$I$228)</f>
        <v>432</v>
      </c>
      <c r="J29" s="6">
        <f>SUM([1]QUERY_FOR_TRNSSPLITCOLUMNS_0004!$I$500,[1]QUERY_FOR_TRNSSPLITCOLUMNS_0004!$I$508)</f>
        <v>332</v>
      </c>
      <c r="K29" s="6">
        <f>SUM([1]QUERY_FOR_TRNSSPLITCOLUMNS_0004!$I$647,[1]QUERY_FOR_TRNSSPLITCOLUMNS_0004!$I$649)</f>
        <v>401</v>
      </c>
      <c r="L29">
        <f>SUM([1]QUERY_FOR_TRNSSPLITCOLUMNS_0004!$I$832,[1]QUERY_FOR_TRNSSPLITCOLUMNS_0004!$I$833)</f>
        <v>393</v>
      </c>
    </row>
    <row r="30" spans="1:18" x14ac:dyDescent="0.25">
      <c r="A30" s="17" t="s">
        <v>31</v>
      </c>
      <c r="B30" s="2" t="s">
        <v>0</v>
      </c>
      <c r="C30" s="2" t="s">
        <v>0</v>
      </c>
      <c r="D30" s="2" t="s">
        <v>0</v>
      </c>
      <c r="E30" s="2" t="s">
        <v>0</v>
      </c>
      <c r="F30" s="2" t="s">
        <v>0</v>
      </c>
      <c r="G30" s="2" t="s">
        <v>0</v>
      </c>
      <c r="H30" s="2" t="s">
        <v>0</v>
      </c>
      <c r="I30" s="2" t="s">
        <v>0</v>
      </c>
      <c r="J30" s="2" t="s">
        <v>0</v>
      </c>
      <c r="K30" s="2" t="s">
        <v>0</v>
      </c>
      <c r="L30">
        <f>SUM([1]QUERY_FOR_TRNSSPLITCOLUMNS_0004!$I$829,[1]QUERY_FOR_TRNSSPLITCOLUMNS_0004!$I$831)</f>
        <v>11147</v>
      </c>
    </row>
    <row r="31" spans="1:18" x14ac:dyDescent="0.25">
      <c r="A31" s="17" t="s">
        <v>29</v>
      </c>
      <c r="B31" s="2">
        <v>132</v>
      </c>
      <c r="C31" s="2" t="s">
        <v>0</v>
      </c>
      <c r="D31" s="2">
        <v>650</v>
      </c>
      <c r="E31" s="2" t="s">
        <v>0</v>
      </c>
      <c r="F31" s="2">
        <v>346</v>
      </c>
      <c r="G31" s="2">
        <v>130</v>
      </c>
      <c r="H31" s="2" t="s">
        <v>0</v>
      </c>
      <c r="I31" s="2" t="s">
        <v>0</v>
      </c>
      <c r="J31" s="2" t="s">
        <v>0</v>
      </c>
      <c r="K31" s="2" t="s">
        <v>0</v>
      </c>
      <c r="L31" s="2" t="s">
        <v>0</v>
      </c>
    </row>
    <row r="33" spans="1:25" ht="15" customHeight="1" x14ac:dyDescent="0.25">
      <c r="A33" t="s">
        <v>14</v>
      </c>
      <c r="B33">
        <f>'Verificerede emissioner'!B33-'Tildelte kvoter'!B31</f>
        <v>7518681</v>
      </c>
      <c r="C33">
        <f>'Verificerede emissioner'!C33-'Tildelte kvoter'!C31</f>
        <v>6320694</v>
      </c>
      <c r="D33">
        <f>'Verificerede emissioner'!D33-'Tildelte kvoter'!D31</f>
        <v>8490394</v>
      </c>
      <c r="E33">
        <f>'Verificerede emissioner'!E33-'Tildelte kvoter'!E31</f>
        <v>6997899</v>
      </c>
      <c r="F33">
        <f>'Verificerede emissioner'!F33-'Tildelte kvoter'!F31</f>
        <v>7440805</v>
      </c>
      <c r="G33">
        <f>'Verificerede emissioner'!G33-'Tildelte kvoter'!G31</f>
        <v>5124417</v>
      </c>
      <c r="H33">
        <f>'Verificerede emissioner'!H33-'Tildelte kvoter'!H31</f>
        <v>4255179</v>
      </c>
      <c r="I33">
        <f>'Verificerede emissioner'!I33-'Tildelte kvoter'!I31</f>
        <v>6694378</v>
      </c>
      <c r="J33">
        <f>'Verificerede emissioner'!J33-'Tildelte kvoter'!J31</f>
        <v>6454235</v>
      </c>
      <c r="K33">
        <f>'Verificerede emissioner'!K33-'Tildelte kvoter'!K31</f>
        <v>4663880</v>
      </c>
      <c r="L33">
        <f>'Verificerede emissioner'!L33-'Tildelte kvoter'!L31</f>
        <v>2091369</v>
      </c>
      <c r="O33" s="6">
        <f t="shared" ref="O33:Y33" si="0">SUM(B4:B32)</f>
        <v>8873948</v>
      </c>
      <c r="P33" s="6">
        <f t="shared" si="0"/>
        <v>7106786</v>
      </c>
      <c r="Q33" s="6">
        <f t="shared" si="0"/>
        <v>9101804</v>
      </c>
      <c r="R33" s="6">
        <f t="shared" si="0"/>
        <v>7518817</v>
      </c>
      <c r="S33" s="6">
        <f t="shared" si="0"/>
        <v>8201338</v>
      </c>
      <c r="T33" s="6">
        <f t="shared" si="0"/>
        <v>5623264</v>
      </c>
      <c r="U33" s="6">
        <f t="shared" si="0"/>
        <v>5348293</v>
      </c>
      <c r="V33" s="6">
        <f t="shared" si="0"/>
        <v>7244600</v>
      </c>
      <c r="W33" s="6">
        <f t="shared" si="0"/>
        <v>6867403</v>
      </c>
      <c r="X33" s="6">
        <f t="shared" si="0"/>
        <v>5146083</v>
      </c>
      <c r="Y33" s="6">
        <f t="shared" si="0"/>
        <v>3318347</v>
      </c>
    </row>
    <row r="35" spans="1:25" x14ac:dyDescent="0.25">
      <c r="G35" s="8"/>
    </row>
    <row r="36" spans="1:25" x14ac:dyDescent="0.25">
      <c r="A36" s="1" t="s">
        <v>10</v>
      </c>
      <c r="B36" s="32" t="s">
        <v>8</v>
      </c>
      <c r="C36" s="33"/>
      <c r="D36" s="33"/>
      <c r="E36" s="33"/>
      <c r="F36" s="33"/>
      <c r="G36" s="33"/>
      <c r="H36" s="33"/>
      <c r="I36" s="33"/>
      <c r="J36" s="33"/>
      <c r="K36" s="34"/>
    </row>
    <row r="37" spans="1:25" x14ac:dyDescent="0.25">
      <c r="B37" s="35"/>
      <c r="C37" s="36"/>
      <c r="D37" s="36"/>
      <c r="E37" s="36"/>
      <c r="F37" s="36"/>
      <c r="G37" s="36"/>
      <c r="H37" s="36"/>
      <c r="I37" s="36"/>
      <c r="J37" s="36"/>
      <c r="K37" s="37"/>
    </row>
    <row r="38" spans="1:25" ht="15" customHeight="1" x14ac:dyDescent="0.25">
      <c r="B38" s="35"/>
      <c r="C38" s="36"/>
      <c r="D38" s="36"/>
      <c r="E38" s="36"/>
      <c r="F38" s="36"/>
      <c r="G38" s="36"/>
      <c r="H38" s="36"/>
      <c r="I38" s="36"/>
      <c r="J38" s="36"/>
      <c r="K38" s="37"/>
    </row>
    <row r="39" spans="1:25" x14ac:dyDescent="0.25">
      <c r="B39" s="35"/>
      <c r="C39" s="36"/>
      <c r="D39" s="36"/>
      <c r="E39" s="36"/>
      <c r="F39" s="36"/>
      <c r="G39" s="36"/>
      <c r="H39" s="36"/>
      <c r="I39" s="36"/>
      <c r="J39" s="36"/>
      <c r="K39" s="37"/>
    </row>
    <row r="40" spans="1:25" x14ac:dyDescent="0.25">
      <c r="B40" s="35"/>
      <c r="C40" s="36"/>
      <c r="D40" s="36"/>
      <c r="E40" s="36"/>
      <c r="F40" s="36"/>
      <c r="G40" s="36"/>
      <c r="H40" s="36"/>
      <c r="I40" s="36"/>
      <c r="J40" s="36"/>
      <c r="K40" s="37"/>
    </row>
    <row r="41" spans="1:25" x14ac:dyDescent="0.25">
      <c r="B41" s="35"/>
      <c r="C41" s="36"/>
      <c r="D41" s="36"/>
      <c r="E41" s="36"/>
      <c r="F41" s="36"/>
      <c r="G41" s="36"/>
      <c r="H41" s="36"/>
      <c r="I41" s="36"/>
      <c r="J41" s="36"/>
      <c r="K41" s="37"/>
    </row>
    <row r="42" spans="1:25" x14ac:dyDescent="0.25">
      <c r="B42" s="35"/>
      <c r="C42" s="36"/>
      <c r="D42" s="36"/>
      <c r="E42" s="36"/>
      <c r="F42" s="36"/>
      <c r="G42" s="36"/>
      <c r="H42" s="36"/>
      <c r="I42" s="36"/>
      <c r="J42" s="36"/>
      <c r="K42" s="37"/>
    </row>
    <row r="43" spans="1:25" x14ac:dyDescent="0.25">
      <c r="B43" s="38"/>
      <c r="C43" s="39"/>
      <c r="D43" s="39"/>
      <c r="E43" s="39"/>
      <c r="F43" s="39"/>
      <c r="G43" s="39"/>
      <c r="H43" s="39"/>
      <c r="I43" s="39"/>
      <c r="J43" s="39"/>
      <c r="K43" s="40"/>
    </row>
    <row r="45" spans="1:25" x14ac:dyDescent="0.25">
      <c r="B45" s="32" t="s">
        <v>9</v>
      </c>
      <c r="C45" s="33"/>
      <c r="D45" s="33"/>
      <c r="E45" s="33"/>
      <c r="F45" s="33"/>
      <c r="G45" s="33"/>
      <c r="H45" s="33"/>
      <c r="I45" s="33"/>
      <c r="J45" s="33"/>
      <c r="K45" s="34"/>
    </row>
    <row r="46" spans="1:25" x14ac:dyDescent="0.25">
      <c r="B46" s="35"/>
      <c r="C46" s="36"/>
      <c r="D46" s="36"/>
      <c r="E46" s="36"/>
      <c r="F46" s="36"/>
      <c r="G46" s="36"/>
      <c r="H46" s="36"/>
      <c r="I46" s="36"/>
      <c r="J46" s="36"/>
      <c r="K46" s="37"/>
    </row>
    <row r="47" spans="1:25" ht="15" customHeight="1" x14ac:dyDescent="0.25">
      <c r="B47" s="35"/>
      <c r="C47" s="36"/>
      <c r="D47" s="36"/>
      <c r="E47" s="36"/>
      <c r="F47" s="36"/>
      <c r="G47" s="36"/>
      <c r="H47" s="36"/>
      <c r="I47" s="36"/>
      <c r="J47" s="36"/>
      <c r="K47" s="37"/>
    </row>
    <row r="48" spans="1:25" x14ac:dyDescent="0.25">
      <c r="B48" s="35"/>
      <c r="C48" s="36"/>
      <c r="D48" s="36"/>
      <c r="E48" s="36"/>
      <c r="F48" s="36"/>
      <c r="G48" s="36"/>
      <c r="H48" s="36"/>
      <c r="I48" s="36"/>
      <c r="J48" s="36"/>
      <c r="K48" s="37"/>
    </row>
    <row r="49" spans="2:11" x14ac:dyDescent="0.25">
      <c r="B49" s="35"/>
      <c r="C49" s="36"/>
      <c r="D49" s="36"/>
      <c r="E49" s="36"/>
      <c r="F49" s="36"/>
      <c r="G49" s="36"/>
      <c r="H49" s="36"/>
      <c r="I49" s="36"/>
      <c r="J49" s="36"/>
      <c r="K49" s="37"/>
    </row>
    <row r="50" spans="2:11" x14ac:dyDescent="0.25">
      <c r="B50" s="35"/>
      <c r="C50" s="36"/>
      <c r="D50" s="36"/>
      <c r="E50" s="36"/>
      <c r="F50" s="36"/>
      <c r="G50" s="36"/>
      <c r="H50" s="36"/>
      <c r="I50" s="36"/>
      <c r="J50" s="36"/>
      <c r="K50" s="37"/>
    </row>
    <row r="51" spans="2:11" x14ac:dyDescent="0.25">
      <c r="B51" s="35"/>
      <c r="C51" s="36"/>
      <c r="D51" s="36"/>
      <c r="E51" s="36"/>
      <c r="F51" s="36"/>
      <c r="G51" s="36"/>
      <c r="H51" s="36"/>
      <c r="I51" s="36"/>
      <c r="J51" s="36"/>
      <c r="K51" s="37"/>
    </row>
    <row r="52" spans="2:11" x14ac:dyDescent="0.25">
      <c r="B52" s="35"/>
      <c r="C52" s="36"/>
      <c r="D52" s="36"/>
      <c r="E52" s="36"/>
      <c r="F52" s="36"/>
      <c r="G52" s="36"/>
      <c r="H52" s="36"/>
      <c r="I52" s="36"/>
      <c r="J52" s="36"/>
      <c r="K52" s="37"/>
    </row>
    <row r="53" spans="2:11" x14ac:dyDescent="0.25">
      <c r="B53" s="35"/>
      <c r="C53" s="36"/>
      <c r="D53" s="36"/>
      <c r="E53" s="36"/>
      <c r="F53" s="36"/>
      <c r="G53" s="36"/>
      <c r="H53" s="36"/>
      <c r="I53" s="36"/>
      <c r="J53" s="36"/>
      <c r="K53" s="37"/>
    </row>
    <row r="54" spans="2:11" x14ac:dyDescent="0.25">
      <c r="B54" s="38"/>
      <c r="C54" s="39"/>
      <c r="D54" s="39"/>
      <c r="E54" s="39"/>
      <c r="F54" s="39"/>
      <c r="G54" s="39"/>
      <c r="H54" s="39"/>
      <c r="I54" s="39"/>
      <c r="J54" s="39"/>
      <c r="K54" s="40"/>
    </row>
  </sheetData>
  <mergeCells count="3">
    <mergeCell ref="B36:K43"/>
    <mergeCell ref="B45:K54"/>
    <mergeCell ref="A1:L1"/>
  </mergeCells>
  <pageMargins left="0.7" right="0.7" top="0.75" bottom="0.75" header="0.3" footer="0.3"/>
  <pageSetup paperSize="9" scale="8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opLeftCell="A4" workbookViewId="0">
      <selection activeCell="N22" sqref="N22"/>
    </sheetView>
  </sheetViews>
  <sheetFormatPr defaultRowHeight="15" x14ac:dyDescent="0.25"/>
  <cols>
    <col min="1" max="1" width="15.140625" bestFit="1" customWidth="1"/>
    <col min="11" max="11" width="12.5703125" bestFit="1" customWidth="1"/>
    <col min="17" max="17" width="12.5703125" bestFit="1" customWidth="1"/>
  </cols>
  <sheetData>
    <row r="1" spans="1:12" ht="59.25" customHeight="1" x14ac:dyDescent="0.25">
      <c r="A1" s="30" t="s">
        <v>12</v>
      </c>
      <c r="B1" s="30"/>
      <c r="C1" s="30"/>
      <c r="D1" s="30"/>
      <c r="E1" s="30"/>
      <c r="F1" s="30"/>
      <c r="G1" s="30"/>
      <c r="H1" s="30"/>
      <c r="I1" s="30"/>
      <c r="J1" s="30"/>
      <c r="K1" s="30"/>
      <c r="L1" s="30"/>
    </row>
    <row r="3" spans="1:12" x14ac:dyDescent="0.25">
      <c r="A3" s="3" t="s">
        <v>11</v>
      </c>
      <c r="B3" s="5">
        <v>2014</v>
      </c>
      <c r="C3" s="5">
        <v>2015</v>
      </c>
      <c r="D3" s="5">
        <v>2016</v>
      </c>
      <c r="E3" s="5">
        <v>2017</v>
      </c>
      <c r="F3" s="5">
        <v>2018</v>
      </c>
      <c r="G3" s="5">
        <v>2019</v>
      </c>
      <c r="H3" s="5">
        <v>2020</v>
      </c>
      <c r="I3" s="5">
        <v>2021</v>
      </c>
      <c r="J3" s="5">
        <v>2022</v>
      </c>
      <c r="K3" s="5">
        <v>2023</v>
      </c>
      <c r="L3" s="5">
        <v>2024</v>
      </c>
    </row>
    <row r="4" spans="1:12" x14ac:dyDescent="0.25">
      <c r="A4" s="4" t="s">
        <v>1</v>
      </c>
      <c r="B4" s="9">
        <v>175</v>
      </c>
      <c r="C4" s="9">
        <v>531</v>
      </c>
      <c r="D4" s="9">
        <v>703</v>
      </c>
      <c r="E4" s="9">
        <v>1147</v>
      </c>
      <c r="F4" s="9">
        <v>1304</v>
      </c>
      <c r="G4" s="9">
        <v>3914</v>
      </c>
      <c r="H4" s="9">
        <v>2747</v>
      </c>
      <c r="I4" s="9">
        <v>2303</v>
      </c>
      <c r="J4" s="9">
        <v>153</v>
      </c>
      <c r="K4" s="9">
        <v>124</v>
      </c>
      <c r="L4" s="9">
        <v>709</v>
      </c>
    </row>
    <row r="5" spans="1:12" x14ac:dyDescent="0.25">
      <c r="A5" s="4" t="s">
        <v>2</v>
      </c>
      <c r="B5" s="9">
        <v>16194</v>
      </c>
      <c r="C5" s="9">
        <v>28011</v>
      </c>
      <c r="D5" s="9">
        <v>32019</v>
      </c>
      <c r="E5" s="9">
        <v>27530</v>
      </c>
      <c r="F5" s="9">
        <v>34490</v>
      </c>
      <c r="G5" s="9">
        <v>109157</v>
      </c>
      <c r="H5" s="9">
        <v>73337</v>
      </c>
      <c r="I5" s="9">
        <v>84847</v>
      </c>
      <c r="J5" s="9">
        <v>166070</v>
      </c>
      <c r="K5" s="9">
        <v>246477</v>
      </c>
      <c r="L5" s="9">
        <v>153280</v>
      </c>
    </row>
    <row r="6" spans="1:12" x14ac:dyDescent="0.25">
      <c r="A6" s="4" t="s">
        <v>3</v>
      </c>
      <c r="B6" s="9">
        <v>199</v>
      </c>
      <c r="C6" s="9">
        <v>237</v>
      </c>
      <c r="D6" s="9">
        <v>118</v>
      </c>
      <c r="E6" s="9">
        <v>183</v>
      </c>
      <c r="F6" s="9">
        <v>289</v>
      </c>
      <c r="G6" s="9">
        <v>737</v>
      </c>
      <c r="H6" s="9">
        <v>869</v>
      </c>
      <c r="I6" s="9">
        <v>417</v>
      </c>
      <c r="J6" s="9">
        <v>605</v>
      </c>
      <c r="K6" s="9">
        <v>421</v>
      </c>
      <c r="L6" s="9">
        <v>704</v>
      </c>
    </row>
    <row r="7" spans="1:12" x14ac:dyDescent="0.25">
      <c r="A7" s="20">
        <v>100010</v>
      </c>
      <c r="B7" s="9">
        <v>220</v>
      </c>
      <c r="C7" s="9">
        <v>347</v>
      </c>
      <c r="D7" s="9">
        <v>793</v>
      </c>
      <c r="E7" s="9">
        <v>1045</v>
      </c>
      <c r="F7" s="9">
        <v>1664</v>
      </c>
      <c r="G7" s="9">
        <v>7079</v>
      </c>
      <c r="H7" s="9">
        <v>9165</v>
      </c>
      <c r="I7" s="9">
        <v>7810</v>
      </c>
      <c r="J7" s="9">
        <v>13031</v>
      </c>
      <c r="K7" s="9">
        <v>17331</v>
      </c>
      <c r="L7" s="9">
        <v>26001</v>
      </c>
    </row>
    <row r="8" spans="1:12" x14ac:dyDescent="0.25">
      <c r="A8" s="20">
        <v>100020</v>
      </c>
      <c r="B8" s="9">
        <v>1407</v>
      </c>
      <c r="C8" s="9">
        <v>2735</v>
      </c>
      <c r="D8" s="9">
        <v>2105</v>
      </c>
      <c r="E8" s="9">
        <v>1527</v>
      </c>
      <c r="F8" s="9">
        <v>1838</v>
      </c>
      <c r="G8" s="9">
        <v>3345</v>
      </c>
      <c r="H8" s="9">
        <v>4430</v>
      </c>
      <c r="I8" s="9">
        <v>3143</v>
      </c>
      <c r="J8" s="9">
        <v>11712</v>
      </c>
      <c r="K8" s="9">
        <v>18902</v>
      </c>
      <c r="L8" s="9">
        <v>14540</v>
      </c>
    </row>
    <row r="9" spans="1:12" x14ac:dyDescent="0.25">
      <c r="A9" s="20">
        <v>100040</v>
      </c>
      <c r="B9" s="9" t="s">
        <v>0</v>
      </c>
      <c r="C9" s="9" t="s">
        <v>0</v>
      </c>
      <c r="D9" s="9">
        <v>115</v>
      </c>
      <c r="E9" s="9">
        <v>83</v>
      </c>
      <c r="F9" s="9">
        <v>195</v>
      </c>
      <c r="G9" s="9">
        <v>968</v>
      </c>
      <c r="H9" s="9">
        <v>846</v>
      </c>
      <c r="I9" s="9">
        <v>1944</v>
      </c>
      <c r="J9" s="9">
        <v>5762</v>
      </c>
      <c r="K9" s="9">
        <v>8750</v>
      </c>
      <c r="L9" s="9">
        <v>10073</v>
      </c>
    </row>
    <row r="10" spans="1:12" x14ac:dyDescent="0.25">
      <c r="A10" s="20">
        <v>100050</v>
      </c>
      <c r="B10" s="9">
        <v>4838</v>
      </c>
      <c r="C10" s="9">
        <v>2482</v>
      </c>
      <c r="D10" s="9">
        <v>3966</v>
      </c>
      <c r="E10" s="9">
        <v>3974</v>
      </c>
      <c r="F10" s="9">
        <v>4276</v>
      </c>
      <c r="G10" s="9">
        <v>19492</v>
      </c>
      <c r="H10" s="9">
        <v>23005</v>
      </c>
      <c r="I10" s="9">
        <v>19775</v>
      </c>
      <c r="J10" s="9">
        <v>32056</v>
      </c>
      <c r="K10" s="9">
        <v>31747</v>
      </c>
      <c r="L10" s="9">
        <v>28797</v>
      </c>
    </row>
    <row r="11" spans="1:12" x14ac:dyDescent="0.25">
      <c r="A11" s="20">
        <v>110000</v>
      </c>
      <c r="B11" s="9">
        <v>164</v>
      </c>
      <c r="C11" s="9">
        <v>345</v>
      </c>
      <c r="D11" s="9">
        <v>910</v>
      </c>
      <c r="E11" s="9">
        <v>345</v>
      </c>
      <c r="F11" s="9">
        <v>898</v>
      </c>
      <c r="G11" s="9">
        <v>3686</v>
      </c>
      <c r="H11" s="9">
        <v>3526</v>
      </c>
      <c r="I11" s="9">
        <v>2704</v>
      </c>
      <c r="J11" s="9">
        <v>2598</v>
      </c>
      <c r="K11" s="9">
        <v>3015</v>
      </c>
      <c r="L11" s="9" t="s">
        <v>0</v>
      </c>
    </row>
    <row r="12" spans="1:12" x14ac:dyDescent="0.25">
      <c r="A12" s="4">
        <v>160000</v>
      </c>
      <c r="B12" s="9" t="s">
        <v>0</v>
      </c>
      <c r="C12" s="9" t="s">
        <v>0</v>
      </c>
      <c r="D12" s="9" t="s">
        <v>0</v>
      </c>
      <c r="E12" s="9" t="s">
        <v>0</v>
      </c>
      <c r="F12" s="9" t="s">
        <v>0</v>
      </c>
      <c r="G12" s="9" t="s">
        <v>0</v>
      </c>
      <c r="H12" s="9" t="s">
        <v>0</v>
      </c>
      <c r="I12" s="9" t="s">
        <v>0</v>
      </c>
      <c r="J12" s="9" t="s">
        <v>0</v>
      </c>
      <c r="K12" s="9" t="s">
        <v>0</v>
      </c>
    </row>
    <row r="13" spans="1:12" x14ac:dyDescent="0.25">
      <c r="A13" s="20">
        <v>170000</v>
      </c>
      <c r="B13" s="9">
        <v>611</v>
      </c>
      <c r="C13" s="9">
        <v>81</v>
      </c>
      <c r="D13" s="9">
        <v>662</v>
      </c>
      <c r="E13" s="9">
        <v>1068</v>
      </c>
      <c r="F13" s="9">
        <v>1726</v>
      </c>
      <c r="G13" s="9">
        <v>5118</v>
      </c>
      <c r="H13" s="9">
        <v>4437</v>
      </c>
      <c r="I13" s="9">
        <v>4301</v>
      </c>
      <c r="J13" s="9">
        <v>7879</v>
      </c>
      <c r="K13" s="9">
        <v>12891</v>
      </c>
      <c r="L13" s="9">
        <v>6978</v>
      </c>
    </row>
    <row r="14" spans="1:12" x14ac:dyDescent="0.25">
      <c r="A14" s="20">
        <v>190000</v>
      </c>
      <c r="B14" s="9">
        <v>3900</v>
      </c>
      <c r="C14" s="9">
        <v>7578</v>
      </c>
      <c r="D14" s="9">
        <v>5321</v>
      </c>
      <c r="E14" s="9">
        <v>7937</v>
      </c>
      <c r="F14" s="9">
        <v>9355</v>
      </c>
      <c r="G14" s="9">
        <v>54836</v>
      </c>
      <c r="H14" s="9">
        <v>45737</v>
      </c>
      <c r="I14" s="9">
        <v>40927</v>
      </c>
      <c r="J14" s="9">
        <v>65830</v>
      </c>
      <c r="K14" s="9">
        <v>107916</v>
      </c>
      <c r="L14" s="9" t="s">
        <v>0</v>
      </c>
    </row>
    <row r="15" spans="1:12" x14ac:dyDescent="0.25">
      <c r="A15" s="20">
        <v>200010</v>
      </c>
      <c r="B15" s="9" t="s">
        <v>0</v>
      </c>
      <c r="C15" s="9" t="s">
        <v>0</v>
      </c>
      <c r="D15" s="9" t="s">
        <v>0</v>
      </c>
      <c r="E15" s="9">
        <v>659</v>
      </c>
      <c r="F15" s="9" t="s">
        <v>0</v>
      </c>
      <c r="G15" s="9">
        <v>1704</v>
      </c>
      <c r="H15" s="9">
        <v>1174</v>
      </c>
      <c r="I15" s="9">
        <v>4181</v>
      </c>
      <c r="J15" s="9">
        <v>7495</v>
      </c>
      <c r="K15" s="9">
        <v>11099</v>
      </c>
      <c r="L15" s="9">
        <v>12341</v>
      </c>
    </row>
    <row r="16" spans="1:12" x14ac:dyDescent="0.25">
      <c r="A16" s="20">
        <v>200020</v>
      </c>
      <c r="B16" s="9">
        <v>1399</v>
      </c>
      <c r="C16" s="9">
        <v>1271</v>
      </c>
      <c r="D16" s="9">
        <v>648</v>
      </c>
      <c r="E16" s="9">
        <v>552</v>
      </c>
      <c r="F16" s="9">
        <v>557</v>
      </c>
      <c r="G16" s="9">
        <v>4253</v>
      </c>
      <c r="H16" s="9">
        <v>3513</v>
      </c>
      <c r="I16" s="9">
        <v>12012</v>
      </c>
      <c r="J16" s="9">
        <v>23661</v>
      </c>
      <c r="K16" s="9">
        <v>35284</v>
      </c>
      <c r="L16" s="9">
        <v>48298</v>
      </c>
    </row>
    <row r="17" spans="1:18" x14ac:dyDescent="0.25">
      <c r="A17" s="20">
        <v>210000</v>
      </c>
      <c r="B17" s="9">
        <v>229</v>
      </c>
      <c r="C17" s="9">
        <v>190</v>
      </c>
      <c r="D17" s="9">
        <v>283</v>
      </c>
      <c r="E17" s="9">
        <v>268</v>
      </c>
      <c r="F17" s="9">
        <v>344</v>
      </c>
      <c r="G17" s="9">
        <v>1213</v>
      </c>
      <c r="H17" s="9">
        <v>1219</v>
      </c>
      <c r="I17" s="9">
        <v>751</v>
      </c>
      <c r="J17" s="9">
        <v>1272</v>
      </c>
      <c r="K17" s="9">
        <v>2418</v>
      </c>
      <c r="L17" s="9">
        <v>5146</v>
      </c>
    </row>
    <row r="18" spans="1:18" x14ac:dyDescent="0.25">
      <c r="A18" s="20">
        <v>230010</v>
      </c>
      <c r="B18" s="9">
        <v>237</v>
      </c>
      <c r="C18" s="9">
        <v>295</v>
      </c>
      <c r="D18" s="9">
        <v>464</v>
      </c>
      <c r="E18" s="9">
        <v>249</v>
      </c>
      <c r="F18" s="9">
        <v>316</v>
      </c>
      <c r="G18" s="9">
        <v>1597</v>
      </c>
      <c r="H18" s="9">
        <v>987</v>
      </c>
      <c r="I18" s="9">
        <v>1979</v>
      </c>
      <c r="J18" s="9">
        <v>3443</v>
      </c>
      <c r="K18" s="9">
        <v>2666</v>
      </c>
      <c r="L18" s="9" t="s">
        <v>0</v>
      </c>
    </row>
    <row r="19" spans="1:18" x14ac:dyDescent="0.25">
      <c r="A19" s="20">
        <v>230021</v>
      </c>
      <c r="B19" s="9" t="s">
        <v>0</v>
      </c>
      <c r="C19" s="9" t="s">
        <v>0</v>
      </c>
      <c r="D19" s="7">
        <v>5194.4777299093676</v>
      </c>
      <c r="E19" s="7">
        <v>18820.817345601045</v>
      </c>
      <c r="F19" s="7">
        <v>20216.808937761132</v>
      </c>
      <c r="G19" s="7">
        <v>88713.992653466034</v>
      </c>
      <c r="H19" s="7">
        <v>126743.17041377476</v>
      </c>
      <c r="I19" s="9">
        <v>100084</v>
      </c>
      <c r="J19" s="9">
        <v>57649</v>
      </c>
      <c r="K19" s="9">
        <v>15266</v>
      </c>
      <c r="L19" s="9" t="s">
        <v>0</v>
      </c>
      <c r="N19" s="11"/>
      <c r="O19" s="11"/>
      <c r="P19" s="11"/>
      <c r="Q19" s="11"/>
      <c r="R19" s="11"/>
    </row>
    <row r="20" spans="1:18" x14ac:dyDescent="0.25">
      <c r="A20" s="20">
        <v>230023</v>
      </c>
      <c r="B20" s="7">
        <v>2043.8740488450012</v>
      </c>
      <c r="C20" s="7">
        <v>2791.9410003312323</v>
      </c>
      <c r="D20" s="7">
        <v>4476.0427614130122</v>
      </c>
      <c r="E20" s="7">
        <v>6302.9385820668322</v>
      </c>
      <c r="F20" s="7">
        <v>9057.2526877931359</v>
      </c>
      <c r="G20" s="7">
        <v>32934.524201229033</v>
      </c>
      <c r="H20" s="7">
        <v>31064.429814580275</v>
      </c>
      <c r="I20" s="9">
        <v>29040</v>
      </c>
      <c r="J20" s="9">
        <v>36608</v>
      </c>
      <c r="K20" s="9">
        <v>20921</v>
      </c>
      <c r="L20" s="9">
        <v>22247</v>
      </c>
    </row>
    <row r="21" spans="1:18" x14ac:dyDescent="0.25">
      <c r="A21" s="20">
        <v>240000</v>
      </c>
      <c r="B21" s="9">
        <v>140</v>
      </c>
      <c r="C21" s="9">
        <v>496</v>
      </c>
      <c r="D21" s="9">
        <v>839</v>
      </c>
      <c r="E21" s="9">
        <v>786</v>
      </c>
      <c r="F21" s="9">
        <v>1306</v>
      </c>
      <c r="G21" s="9">
        <v>5807</v>
      </c>
      <c r="H21" s="9">
        <v>4717</v>
      </c>
      <c r="I21" s="9">
        <v>5116</v>
      </c>
      <c r="J21" s="9">
        <v>12212</v>
      </c>
      <c r="K21" s="9">
        <v>15625</v>
      </c>
      <c r="L21" s="9">
        <v>13688</v>
      </c>
    </row>
    <row r="22" spans="1:18" x14ac:dyDescent="0.25">
      <c r="A22" s="20">
        <v>280010</v>
      </c>
      <c r="B22" s="9" t="s">
        <v>0</v>
      </c>
      <c r="C22" s="9" t="s">
        <v>0</v>
      </c>
      <c r="D22" s="9" t="s">
        <v>0</v>
      </c>
      <c r="E22" s="9">
        <v>8</v>
      </c>
      <c r="F22" s="9" t="s">
        <v>0</v>
      </c>
      <c r="G22" s="9">
        <v>17</v>
      </c>
      <c r="H22" s="9" t="s">
        <v>0</v>
      </c>
      <c r="I22" s="9">
        <v>206</v>
      </c>
      <c r="J22" s="9" t="s">
        <v>0</v>
      </c>
      <c r="K22" s="9" t="s">
        <v>0</v>
      </c>
      <c r="L22" s="9" t="s">
        <v>0</v>
      </c>
    </row>
    <row r="23" spans="1:18" x14ac:dyDescent="0.25">
      <c r="A23" s="20">
        <v>350011</v>
      </c>
      <c r="B23" s="9">
        <v>365111</v>
      </c>
      <c r="C23" s="9">
        <v>269510</v>
      </c>
      <c r="D23" s="9">
        <v>408293</v>
      </c>
      <c r="E23" s="9">
        <v>267835</v>
      </c>
      <c r="F23" s="9">
        <v>360272</v>
      </c>
      <c r="G23" s="9">
        <v>712464</v>
      </c>
      <c r="H23" s="9">
        <v>617926</v>
      </c>
      <c r="I23" s="9">
        <v>679844</v>
      </c>
      <c r="J23" s="9">
        <v>1256376</v>
      </c>
      <c r="K23" s="9">
        <v>1346008</v>
      </c>
      <c r="L23" s="9">
        <v>1008786</v>
      </c>
    </row>
    <row r="24" spans="1:18" x14ac:dyDescent="0.25">
      <c r="A24" s="20">
        <v>350020</v>
      </c>
      <c r="B24" s="9" t="s">
        <v>0</v>
      </c>
      <c r="C24" s="9" t="s">
        <v>0</v>
      </c>
      <c r="D24" s="9" t="s">
        <v>0</v>
      </c>
      <c r="E24" s="9">
        <v>56</v>
      </c>
      <c r="F24" s="9">
        <v>88</v>
      </c>
      <c r="G24" s="9">
        <v>412</v>
      </c>
      <c r="H24" s="9">
        <v>559</v>
      </c>
      <c r="I24" s="9">
        <v>871</v>
      </c>
      <c r="J24" s="9">
        <v>1686</v>
      </c>
      <c r="K24" s="9">
        <v>1959</v>
      </c>
      <c r="L24" s="9" t="s">
        <v>0</v>
      </c>
    </row>
    <row r="25" spans="1:18" x14ac:dyDescent="0.25">
      <c r="A25" s="20">
        <v>350030</v>
      </c>
      <c r="B25" s="9">
        <v>8851</v>
      </c>
      <c r="C25" s="9">
        <v>11817</v>
      </c>
      <c r="D25" s="9">
        <v>26947</v>
      </c>
      <c r="E25" s="9">
        <v>18072</v>
      </c>
      <c r="F25" s="9">
        <v>31580</v>
      </c>
      <c r="G25" s="9">
        <v>119608</v>
      </c>
      <c r="H25" s="9">
        <v>77665</v>
      </c>
      <c r="I25" s="9">
        <v>78910</v>
      </c>
      <c r="J25" s="9">
        <v>125754</v>
      </c>
      <c r="K25" s="9">
        <v>177275</v>
      </c>
      <c r="L25" s="9">
        <v>111880</v>
      </c>
    </row>
    <row r="26" spans="1:18" x14ac:dyDescent="0.25">
      <c r="A26" s="20">
        <v>383903</v>
      </c>
      <c r="B26" s="9">
        <v>10320</v>
      </c>
      <c r="C26" s="9">
        <v>21209</v>
      </c>
      <c r="D26" s="9">
        <v>27154</v>
      </c>
      <c r="E26" s="9">
        <v>29065</v>
      </c>
      <c r="F26" s="9">
        <v>39804</v>
      </c>
      <c r="G26" s="9">
        <v>180633</v>
      </c>
      <c r="H26" s="9">
        <v>186840</v>
      </c>
      <c r="I26" s="9">
        <v>144901</v>
      </c>
      <c r="J26" s="9">
        <v>293994</v>
      </c>
      <c r="K26" s="9">
        <v>518498</v>
      </c>
      <c r="L26" s="9">
        <v>541348</v>
      </c>
    </row>
    <row r="27" spans="1:18" x14ac:dyDescent="0.25">
      <c r="A27" s="20">
        <v>490032</v>
      </c>
      <c r="B27" s="9" t="s">
        <v>0</v>
      </c>
      <c r="C27" s="9" t="s">
        <v>0</v>
      </c>
      <c r="D27" s="9" t="s">
        <v>0</v>
      </c>
      <c r="E27" s="9" t="s">
        <v>0</v>
      </c>
      <c r="F27" s="9" t="s">
        <v>0</v>
      </c>
      <c r="G27" s="9" t="s">
        <v>0</v>
      </c>
      <c r="H27" s="9" t="s">
        <v>0</v>
      </c>
      <c r="I27" s="9" t="s">
        <v>0</v>
      </c>
      <c r="J27" s="9">
        <v>806</v>
      </c>
      <c r="K27" s="9">
        <v>6244</v>
      </c>
      <c r="L27" s="9" t="s">
        <v>0</v>
      </c>
    </row>
    <row r="28" spans="1:18" x14ac:dyDescent="0.25">
      <c r="A28" s="26">
        <v>500000</v>
      </c>
      <c r="B28" t="s">
        <v>0</v>
      </c>
      <c r="C28" t="s">
        <v>0</v>
      </c>
      <c r="D28" t="s">
        <v>0</v>
      </c>
      <c r="E28" t="s">
        <v>0</v>
      </c>
      <c r="F28" t="s">
        <v>0</v>
      </c>
      <c r="G28" t="s">
        <v>0</v>
      </c>
      <c r="H28" t="s">
        <v>0</v>
      </c>
      <c r="I28" s="9" t="s">
        <v>0</v>
      </c>
      <c r="J28" s="9" t="s">
        <v>0</v>
      </c>
      <c r="K28" s="9" t="s">
        <v>0</v>
      </c>
      <c r="L28" s="9">
        <v>665054</v>
      </c>
    </row>
    <row r="29" spans="1:18" x14ac:dyDescent="0.25">
      <c r="A29" s="20">
        <v>510001</v>
      </c>
      <c r="B29" s="9">
        <v>9912</v>
      </c>
      <c r="C29" s="9">
        <v>8544</v>
      </c>
      <c r="D29" s="9">
        <v>11014</v>
      </c>
      <c r="E29" s="9">
        <v>12030</v>
      </c>
      <c r="F29" s="9">
        <v>13853</v>
      </c>
      <c r="G29" s="9">
        <v>56818</v>
      </c>
      <c r="H29" s="9">
        <v>19302</v>
      </c>
      <c r="I29" s="9">
        <v>14331</v>
      </c>
      <c r="J29" s="9">
        <v>51183</v>
      </c>
      <c r="K29" s="9">
        <v>92963</v>
      </c>
      <c r="L29" s="9">
        <v>423219</v>
      </c>
      <c r="Q29" s="11"/>
    </row>
    <row r="30" spans="1:18" x14ac:dyDescent="0.25">
      <c r="A30" s="20">
        <v>630000</v>
      </c>
      <c r="B30" s="9" t="s">
        <v>0</v>
      </c>
      <c r="C30" s="9" t="s">
        <v>0</v>
      </c>
      <c r="D30" s="9" t="s">
        <v>0</v>
      </c>
      <c r="E30" s="9" t="s">
        <v>0</v>
      </c>
      <c r="F30" s="9" t="s">
        <v>0</v>
      </c>
      <c r="G30" s="9">
        <v>51</v>
      </c>
      <c r="H30" s="9">
        <v>92</v>
      </c>
      <c r="I30" s="9">
        <v>74</v>
      </c>
      <c r="J30" s="9">
        <v>105</v>
      </c>
      <c r="K30" s="9">
        <v>210</v>
      </c>
      <c r="L30" s="9">
        <v>289</v>
      </c>
    </row>
    <row r="31" spans="1:18" x14ac:dyDescent="0.25">
      <c r="A31" s="22">
        <v>770000</v>
      </c>
      <c r="L31" s="9">
        <v>8185</v>
      </c>
    </row>
    <row r="32" spans="1:18" x14ac:dyDescent="0.25">
      <c r="A32" s="17" t="s">
        <v>29</v>
      </c>
      <c r="B32" s="9">
        <v>6</v>
      </c>
      <c r="C32" s="9" t="s">
        <v>0</v>
      </c>
      <c r="D32" s="9">
        <v>38</v>
      </c>
      <c r="E32" s="9" t="s">
        <v>0</v>
      </c>
      <c r="F32" s="9">
        <v>23</v>
      </c>
      <c r="G32" s="9">
        <v>33</v>
      </c>
      <c r="H32" s="9" t="s">
        <v>0</v>
      </c>
      <c r="I32" s="9" t="s">
        <v>0</v>
      </c>
      <c r="J32" s="9" t="s">
        <v>0</v>
      </c>
      <c r="K32" s="9" t="s">
        <v>0</v>
      </c>
      <c r="L32" s="9" t="s">
        <v>0</v>
      </c>
    </row>
    <row r="34" spans="1:12" x14ac:dyDescent="0.25">
      <c r="A34" t="s">
        <v>13</v>
      </c>
      <c r="B34" s="11">
        <f t="shared" ref="B34:L34" si="0">SUM(B4:B32)</f>
        <v>425956.87404884503</v>
      </c>
      <c r="C34" s="11">
        <f t="shared" si="0"/>
        <v>358470.94100033125</v>
      </c>
      <c r="D34" s="11">
        <f t="shared" si="0"/>
        <v>532062.52049132239</v>
      </c>
      <c r="E34" s="11">
        <f t="shared" si="0"/>
        <v>399542.75592766784</v>
      </c>
      <c r="F34" s="11">
        <f t="shared" si="0"/>
        <v>533452.06162555423</v>
      </c>
      <c r="G34" s="11">
        <f t="shared" si="0"/>
        <v>1414590.516854695</v>
      </c>
      <c r="H34" s="11">
        <f t="shared" si="0"/>
        <v>1239900.600228355</v>
      </c>
      <c r="I34" s="11">
        <f t="shared" si="0"/>
        <v>1240471</v>
      </c>
      <c r="J34" s="11">
        <f t="shared" si="0"/>
        <v>2177940</v>
      </c>
      <c r="K34" s="29">
        <f>SUM(K4:K32)</f>
        <v>2694010</v>
      </c>
      <c r="L34" s="11">
        <f t="shared" si="0"/>
        <v>3101563</v>
      </c>
    </row>
    <row r="35" spans="1:12" ht="15" customHeight="1" x14ac:dyDescent="0.25"/>
    <row r="36" spans="1:12" ht="15" customHeight="1" x14ac:dyDescent="0.25">
      <c r="A36" s="1" t="s">
        <v>10</v>
      </c>
      <c r="B36" s="32" t="s">
        <v>15</v>
      </c>
      <c r="C36" s="33"/>
      <c r="D36" s="33"/>
      <c r="E36" s="33"/>
      <c r="F36" s="33"/>
      <c r="G36" s="33"/>
      <c r="H36" s="33"/>
      <c r="I36" s="33"/>
      <c r="J36" s="33"/>
      <c r="K36" s="34"/>
      <c r="L36" s="19"/>
    </row>
    <row r="37" spans="1:12" x14ac:dyDescent="0.25">
      <c r="B37" s="35"/>
      <c r="C37" s="36"/>
      <c r="D37" s="36"/>
      <c r="E37" s="36"/>
      <c r="F37" s="36"/>
      <c r="G37" s="36"/>
      <c r="H37" s="36"/>
      <c r="I37" s="36"/>
      <c r="J37" s="36"/>
      <c r="K37" s="37"/>
      <c r="L37" s="19"/>
    </row>
    <row r="38" spans="1:12" ht="15" customHeight="1" x14ac:dyDescent="0.25">
      <c r="B38" s="35"/>
      <c r="C38" s="36"/>
      <c r="D38" s="36"/>
      <c r="E38" s="36"/>
      <c r="F38" s="36"/>
      <c r="G38" s="36"/>
      <c r="H38" s="36"/>
      <c r="I38" s="36"/>
      <c r="J38" s="36"/>
      <c r="K38" s="37"/>
      <c r="L38" s="19"/>
    </row>
    <row r="39" spans="1:12" x14ac:dyDescent="0.25">
      <c r="B39" s="38"/>
      <c r="C39" s="39"/>
      <c r="D39" s="39"/>
      <c r="E39" s="39"/>
      <c r="F39" s="39"/>
      <c r="G39" s="39"/>
      <c r="H39" s="39"/>
      <c r="I39" s="39"/>
      <c r="J39" s="39"/>
      <c r="K39" s="40"/>
      <c r="L39" s="19"/>
    </row>
    <row r="40" spans="1:12" x14ac:dyDescent="0.25">
      <c r="B40" s="19"/>
      <c r="C40" s="19"/>
      <c r="D40" s="19"/>
      <c r="E40" s="19"/>
      <c r="F40" s="19"/>
      <c r="G40" s="19"/>
      <c r="H40" s="19"/>
      <c r="I40" s="19"/>
      <c r="J40" s="19"/>
      <c r="K40" s="19"/>
      <c r="L40" s="19"/>
    </row>
  </sheetData>
  <mergeCells count="2">
    <mergeCell ref="B36:K39"/>
    <mergeCell ref="A1:L1"/>
  </mergeCells>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workbookViewId="0">
      <selection activeCell="A3" sqref="A3:L23"/>
    </sheetView>
  </sheetViews>
  <sheetFormatPr defaultRowHeight="15" x14ac:dyDescent="0.25"/>
  <cols>
    <col min="1" max="1" width="35.85546875" bestFit="1" customWidth="1"/>
  </cols>
  <sheetData>
    <row r="1" spans="1:12" ht="30.75" customHeight="1" x14ac:dyDescent="0.25">
      <c r="A1" s="30" t="s">
        <v>16</v>
      </c>
      <c r="B1" s="30"/>
      <c r="C1" s="30"/>
      <c r="D1" s="30"/>
      <c r="E1" s="30"/>
      <c r="F1" s="30"/>
      <c r="G1" s="30"/>
      <c r="H1" s="30"/>
      <c r="I1" s="30"/>
      <c r="J1" s="30"/>
      <c r="K1" s="30"/>
      <c r="L1" s="30"/>
    </row>
    <row r="2" spans="1:12" x14ac:dyDescent="0.25">
      <c r="A2" s="10"/>
      <c r="B2" s="10"/>
      <c r="C2" s="10"/>
      <c r="D2" s="10"/>
    </row>
    <row r="3" spans="1:12" x14ac:dyDescent="0.25">
      <c r="A3" s="47" t="s">
        <v>20</v>
      </c>
      <c r="B3" s="47"/>
      <c r="C3" s="47"/>
      <c r="D3" s="47"/>
      <c r="E3" s="47"/>
      <c r="F3" s="47"/>
      <c r="G3" s="47"/>
      <c r="H3" s="47"/>
      <c r="I3" s="47"/>
      <c r="J3" s="47"/>
      <c r="K3" s="47"/>
    </row>
    <row r="4" spans="1:12" x14ac:dyDescent="0.25">
      <c r="A4" s="12" t="s">
        <v>19</v>
      </c>
      <c r="B4" s="13">
        <v>2014</v>
      </c>
      <c r="C4" s="13">
        <v>2015</v>
      </c>
      <c r="D4" s="13">
        <v>2016</v>
      </c>
      <c r="E4" s="13">
        <v>2017</v>
      </c>
      <c r="F4" s="13">
        <v>2018</v>
      </c>
      <c r="G4" s="13">
        <v>2019</v>
      </c>
      <c r="H4" s="13">
        <v>2020</v>
      </c>
      <c r="I4" s="13">
        <v>2021</v>
      </c>
      <c r="J4" s="13">
        <v>2022</v>
      </c>
      <c r="K4" s="13">
        <v>2023</v>
      </c>
      <c r="L4" s="13">
        <v>2024</v>
      </c>
    </row>
    <row r="5" spans="1:12" x14ac:dyDescent="0.25">
      <c r="A5" s="14" t="s">
        <v>17</v>
      </c>
      <c r="B5" s="18" t="s">
        <v>0</v>
      </c>
      <c r="C5" s="18" t="s">
        <v>0</v>
      </c>
      <c r="D5" s="18" t="s">
        <v>0</v>
      </c>
      <c r="E5" s="18" t="s">
        <v>0</v>
      </c>
      <c r="F5" s="18" t="s">
        <v>0</v>
      </c>
      <c r="G5" s="14">
        <v>6614000</v>
      </c>
      <c r="H5" s="14">
        <v>6719500</v>
      </c>
      <c r="I5" s="15">
        <v>5475500</v>
      </c>
      <c r="J5" s="15">
        <v>4460500</v>
      </c>
      <c r="K5" s="15">
        <v>4860000</v>
      </c>
      <c r="L5" s="28">
        <v>4446000</v>
      </c>
    </row>
    <row r="6" spans="1:12" x14ac:dyDescent="0.25">
      <c r="A6" s="14" t="s">
        <v>18</v>
      </c>
      <c r="B6" s="18" t="s">
        <v>0</v>
      </c>
      <c r="C6" s="18" t="s">
        <v>0</v>
      </c>
      <c r="D6" s="18" t="s">
        <v>0</v>
      </c>
      <c r="E6" s="18" t="s">
        <v>0</v>
      </c>
      <c r="F6" s="18" t="s">
        <v>0</v>
      </c>
      <c r="G6" s="14">
        <v>131500</v>
      </c>
      <c r="H6" s="14">
        <v>126000</v>
      </c>
      <c r="I6" s="15">
        <v>98000</v>
      </c>
      <c r="J6" s="15">
        <v>96000</v>
      </c>
      <c r="K6" s="15">
        <v>148000</v>
      </c>
      <c r="L6" s="28">
        <v>173000</v>
      </c>
    </row>
    <row r="7" spans="1:12" x14ac:dyDescent="0.25">
      <c r="B7" s="14"/>
      <c r="C7" s="14"/>
      <c r="D7" s="14"/>
      <c r="E7" s="14"/>
      <c r="F7" s="14"/>
      <c r="G7" s="14"/>
      <c r="H7" s="14"/>
      <c r="I7" s="14"/>
      <c r="J7" s="14"/>
      <c r="K7" s="14"/>
    </row>
    <row r="8" spans="1:12" x14ac:dyDescent="0.25">
      <c r="A8" s="14" t="s">
        <v>23</v>
      </c>
      <c r="B8" s="14">
        <v>8144500</v>
      </c>
      <c r="C8" s="14">
        <v>9385500</v>
      </c>
      <c r="D8" s="14">
        <v>12616709</v>
      </c>
      <c r="E8" s="14">
        <v>12421000</v>
      </c>
      <c r="F8" s="14">
        <v>12267500</v>
      </c>
      <c r="G8" s="14">
        <v>6745500</v>
      </c>
      <c r="H8" s="14">
        <v>6845500</v>
      </c>
      <c r="I8" s="15">
        <v>5573500</v>
      </c>
      <c r="J8" s="15">
        <v>4556500</v>
      </c>
      <c r="K8" s="15">
        <v>5008000</v>
      </c>
      <c r="L8">
        <v>4619000</v>
      </c>
    </row>
    <row r="9" spans="1:12" x14ac:dyDescent="0.25">
      <c r="A9" s="14"/>
      <c r="B9" s="15"/>
      <c r="C9" s="15"/>
      <c r="D9" s="15"/>
    </row>
    <row r="11" spans="1:12" ht="30" customHeight="1" x14ac:dyDescent="0.25">
      <c r="A11" s="48" t="s">
        <v>21</v>
      </c>
      <c r="B11" s="48"/>
      <c r="C11" s="48"/>
      <c r="D11" s="48"/>
      <c r="E11" s="48"/>
      <c r="F11" s="48"/>
      <c r="G11" s="48"/>
      <c r="H11" s="48"/>
      <c r="I11" s="48"/>
      <c r="J11" s="48"/>
      <c r="K11" s="48"/>
    </row>
    <row r="12" spans="1:12" x14ac:dyDescent="0.25">
      <c r="A12" s="16"/>
      <c r="B12" s="16">
        <v>2014</v>
      </c>
      <c r="C12" s="16">
        <v>2015</v>
      </c>
      <c r="D12" s="16">
        <v>2016</v>
      </c>
      <c r="E12" s="16">
        <v>2017</v>
      </c>
      <c r="F12" s="16">
        <v>2018</v>
      </c>
      <c r="G12" s="16">
        <v>2019</v>
      </c>
      <c r="H12" s="16">
        <v>2020</v>
      </c>
      <c r="I12" s="16">
        <v>2021</v>
      </c>
      <c r="J12" s="16">
        <v>2022</v>
      </c>
      <c r="K12" s="16">
        <v>2023</v>
      </c>
      <c r="L12" s="16">
        <v>2024</v>
      </c>
    </row>
    <row r="13" spans="1:12" x14ac:dyDescent="0.25">
      <c r="A13" t="s">
        <v>22</v>
      </c>
      <c r="B13">
        <f>Kvotekøbsbehov!B33</f>
        <v>7518681</v>
      </c>
      <c r="C13">
        <f>Kvotekøbsbehov!C33</f>
        <v>6320694</v>
      </c>
      <c r="D13">
        <f>Kvotekøbsbehov!D33</f>
        <v>8490394</v>
      </c>
      <c r="E13">
        <f>Kvotekøbsbehov!E33</f>
        <v>6997899</v>
      </c>
      <c r="F13">
        <f>Kvotekøbsbehov!F33</f>
        <v>7440805</v>
      </c>
      <c r="G13">
        <f>Kvotekøbsbehov!G33</f>
        <v>5124417</v>
      </c>
      <c r="H13">
        <f>Kvotekøbsbehov!H33</f>
        <v>4255179</v>
      </c>
      <c r="I13">
        <f>Kvotekøbsbehov!I33</f>
        <v>6694378</v>
      </c>
      <c r="J13">
        <f>Kvotekøbsbehov!J33</f>
        <v>6454235</v>
      </c>
      <c r="K13">
        <f>Kvotekøbsbehov!K33</f>
        <v>4663880</v>
      </c>
      <c r="L13">
        <f>Kvotekøbsbehov!L33</f>
        <v>2091369</v>
      </c>
    </row>
    <row r="16" spans="1:12" ht="37.5" customHeight="1" x14ac:dyDescent="0.25">
      <c r="A16" s="49" t="s">
        <v>28</v>
      </c>
      <c r="B16" s="49"/>
      <c r="C16" s="49"/>
      <c r="D16" s="49"/>
      <c r="E16" s="49"/>
      <c r="F16" s="49"/>
      <c r="G16" s="49"/>
      <c r="H16" s="49"/>
      <c r="I16" s="49"/>
      <c r="J16" s="49"/>
      <c r="K16" s="49"/>
    </row>
    <row r="17" spans="1:12" x14ac:dyDescent="0.25">
      <c r="A17" s="16"/>
      <c r="B17" s="16">
        <v>2014</v>
      </c>
      <c r="C17" s="16">
        <v>2015</v>
      </c>
      <c r="D17" s="16">
        <v>2016</v>
      </c>
      <c r="E17" s="16">
        <v>2017</v>
      </c>
      <c r="F17" s="16">
        <v>2018</v>
      </c>
      <c r="G17" s="16">
        <v>2019</v>
      </c>
      <c r="H17" s="16">
        <v>2020</v>
      </c>
      <c r="I17" s="16">
        <v>2021</v>
      </c>
      <c r="J17" s="16">
        <v>2022</v>
      </c>
      <c r="K17" s="16">
        <v>2023</v>
      </c>
      <c r="L17" s="16">
        <v>2024</v>
      </c>
    </row>
    <row r="18" spans="1:12" x14ac:dyDescent="0.25">
      <c r="A18" t="s">
        <v>4</v>
      </c>
      <c r="B18" s="7">
        <f t="shared" ref="B18:H18" si="0">B8-B13</f>
        <v>625819</v>
      </c>
      <c r="C18" s="7">
        <f t="shared" si="0"/>
        <v>3064806</v>
      </c>
      <c r="D18" s="7">
        <f t="shared" si="0"/>
        <v>4126315</v>
      </c>
      <c r="E18" s="7">
        <f t="shared" si="0"/>
        <v>5423101</v>
      </c>
      <c r="F18" s="7">
        <f t="shared" si="0"/>
        <v>4826695</v>
      </c>
      <c r="G18" s="7">
        <f t="shared" si="0"/>
        <v>1621083</v>
      </c>
      <c r="H18" s="7">
        <f t="shared" si="0"/>
        <v>2590321</v>
      </c>
      <c r="I18" s="7">
        <f>I8-I13</f>
        <v>-1120878</v>
      </c>
      <c r="J18" s="7">
        <f>J8-J13</f>
        <v>-1897735</v>
      </c>
      <c r="K18" s="7">
        <f>K8-K13</f>
        <v>344120</v>
      </c>
      <c r="L18" s="7">
        <f>L8-L13</f>
        <v>2527631</v>
      </c>
    </row>
    <row r="21" spans="1:12" ht="15" customHeight="1" x14ac:dyDescent="0.25">
      <c r="A21" s="1" t="s">
        <v>10</v>
      </c>
      <c r="B21" s="41" t="s">
        <v>30</v>
      </c>
      <c r="C21" s="42"/>
      <c r="D21" s="42"/>
      <c r="E21" s="42"/>
      <c r="F21" s="42"/>
      <c r="G21" s="42"/>
      <c r="H21" s="42"/>
      <c r="I21" s="42"/>
      <c r="J21" s="42"/>
      <c r="K21" s="43"/>
    </row>
    <row r="22" spans="1:12" x14ac:dyDescent="0.25">
      <c r="B22" s="44"/>
      <c r="C22" s="45"/>
      <c r="D22" s="45"/>
      <c r="E22" s="45"/>
      <c r="F22" s="45"/>
      <c r="G22" s="45"/>
      <c r="H22" s="45"/>
      <c r="I22" s="45"/>
      <c r="J22" s="45"/>
      <c r="K22" s="46"/>
    </row>
  </sheetData>
  <mergeCells count="5">
    <mergeCell ref="B21:K22"/>
    <mergeCell ref="A3:K3"/>
    <mergeCell ref="A11:K11"/>
    <mergeCell ref="A16:K16"/>
    <mergeCell ref="A1:L1"/>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workbookViewId="0">
      <selection activeCell="B5" sqref="B5"/>
    </sheetView>
  </sheetViews>
  <sheetFormatPr defaultRowHeight="15" x14ac:dyDescent="0.25"/>
  <cols>
    <col min="1" max="1" width="14.5703125" customWidth="1"/>
  </cols>
  <sheetData>
    <row r="1" spans="1:12" ht="16.5" customHeight="1" x14ac:dyDescent="0.25">
      <c r="A1" s="50" t="s">
        <v>24</v>
      </c>
      <c r="B1" s="50"/>
      <c r="C1" s="50"/>
      <c r="D1" s="50"/>
      <c r="E1" s="50"/>
      <c r="F1" s="50"/>
      <c r="G1" s="50"/>
      <c r="H1" s="50"/>
      <c r="I1" s="50"/>
      <c r="J1" s="50"/>
      <c r="K1" s="50"/>
      <c r="L1" s="50"/>
    </row>
    <row r="3" spans="1:12" ht="59.25" customHeight="1" x14ac:dyDescent="0.25">
      <c r="A3" s="49" t="s">
        <v>26</v>
      </c>
      <c r="B3" s="49"/>
      <c r="C3" s="49"/>
      <c r="D3" s="49"/>
      <c r="E3" s="49"/>
      <c r="F3" s="49"/>
      <c r="G3" s="49"/>
      <c r="H3" s="49"/>
      <c r="I3" s="49"/>
      <c r="J3" s="49"/>
      <c r="K3" s="49"/>
      <c r="L3" s="49"/>
    </row>
    <row r="4" spans="1:12" x14ac:dyDescent="0.25">
      <c r="A4" s="16"/>
      <c r="B4" s="16">
        <v>2014</v>
      </c>
      <c r="C4" s="16">
        <v>2015</v>
      </c>
      <c r="D4" s="16">
        <v>2016</v>
      </c>
      <c r="E4" s="16">
        <v>2017</v>
      </c>
      <c r="F4" s="16">
        <v>2018</v>
      </c>
      <c r="G4" s="16">
        <v>2019</v>
      </c>
      <c r="H4" s="16">
        <v>2020</v>
      </c>
      <c r="I4" s="16">
        <v>2021</v>
      </c>
      <c r="J4" s="16">
        <v>2022</v>
      </c>
      <c r="K4" s="16">
        <v>2023</v>
      </c>
      <c r="L4" s="16">
        <v>2024</v>
      </c>
    </row>
    <row r="5" spans="1:12" x14ac:dyDescent="0.25">
      <c r="A5" t="s">
        <v>25</v>
      </c>
      <c r="B5" s="7">
        <f>1000*'CO2-emissionsskat'!B34/Kvotekøbsbehov!B33</f>
        <v>56.653138236459966</v>
      </c>
      <c r="C5" s="7">
        <f>1000*'CO2-emissionsskat'!C34/Kvotekøbsbehov!C33</f>
        <v>56.713857845409258</v>
      </c>
      <c r="D5" s="7">
        <f>1000*'CO2-emissionsskat'!D34/Kvotekøbsbehov!D33</f>
        <v>62.666411063058135</v>
      </c>
      <c r="E5" s="7">
        <f>1000*'CO2-emissionsskat'!E34/Kvotekøbsbehov!E33</f>
        <v>57.094673119413109</v>
      </c>
      <c r="F5" s="7">
        <f>1000*'CO2-emissionsskat'!F34/Kvotekøbsbehov!F33</f>
        <v>71.692788834750303</v>
      </c>
      <c r="G5" s="7">
        <f>1000*'CO2-emissionsskat'!G34/Kvotekøbsbehov!G33</f>
        <v>276.04906408957254</v>
      </c>
      <c r="H5" s="7">
        <f>1000*'CO2-emissionsskat'!H34/Kvotekøbsbehov!H33</f>
        <v>291.38623785940729</v>
      </c>
      <c r="I5" s="7">
        <f>1000*'CO2-emissionsskat'!I34/Kvotekøbsbehov!I33</f>
        <v>185.30041177836088</v>
      </c>
      <c r="J5" s="7">
        <f>1000*'CO2-emissionsskat'!J34/Kvotekøbsbehov!J33</f>
        <v>337.44355450336099</v>
      </c>
      <c r="K5" s="7">
        <f>1000*'CO2-emissionsskat'!K34/Kvotekøbsbehov!K33</f>
        <v>577.63278643532851</v>
      </c>
      <c r="L5" s="7">
        <f>1000*'CO2-emissionsskat'!L34/Kvotekøbsbehov!L33</f>
        <v>1483.0300152675113</v>
      </c>
    </row>
    <row r="8" spans="1:12" ht="62.25" customHeight="1" x14ac:dyDescent="0.25">
      <c r="A8" s="49" t="s">
        <v>27</v>
      </c>
      <c r="B8" s="49"/>
      <c r="C8" s="49"/>
      <c r="D8" s="49"/>
      <c r="E8" s="49"/>
      <c r="F8" s="49"/>
      <c r="G8" s="49"/>
      <c r="H8" s="49"/>
      <c r="I8" s="49"/>
      <c r="J8" s="49"/>
      <c r="K8" s="49"/>
      <c r="L8" s="49"/>
    </row>
    <row r="9" spans="1:12" x14ac:dyDescent="0.25">
      <c r="A9" s="16"/>
      <c r="B9" s="16">
        <v>2014</v>
      </c>
      <c r="C9" s="16">
        <v>2015</v>
      </c>
      <c r="D9" s="16">
        <v>2016</v>
      </c>
      <c r="E9" s="16">
        <v>2017</v>
      </c>
      <c r="F9" s="16">
        <v>2018</v>
      </c>
      <c r="G9" s="16">
        <v>2019</v>
      </c>
      <c r="H9" s="16">
        <v>2020</v>
      </c>
      <c r="I9" s="16">
        <v>2021</v>
      </c>
      <c r="J9" s="16">
        <v>2022</v>
      </c>
      <c r="K9" s="16">
        <v>2023</v>
      </c>
      <c r="L9" s="16">
        <v>2024</v>
      </c>
    </row>
    <row r="10" spans="1:12" x14ac:dyDescent="0.25">
      <c r="A10" t="s">
        <v>25</v>
      </c>
      <c r="B10" s="7">
        <f>1000*'CO2-emissionsskat'!B34/Kvotesalg!B8</f>
        <v>52.29994156164836</v>
      </c>
      <c r="C10" s="7">
        <f>1000*'CO2-emissionsskat'!C34/Kvotesalg!C8</f>
        <v>38.194122955658329</v>
      </c>
      <c r="D10" s="7">
        <f>1000*'CO2-emissionsskat'!D34/Kvotesalg!D8</f>
        <v>42.171260389006548</v>
      </c>
      <c r="E10" s="7">
        <f>1000*'CO2-emissionsskat'!E34/Kvotesalg!E8</f>
        <v>32.166714107372023</v>
      </c>
      <c r="F10" s="7">
        <f>1000*'CO2-emissionsskat'!F34/Kvotesalg!F8</f>
        <v>43.484985663383263</v>
      </c>
      <c r="G10" s="7">
        <f>1000*'CO2-emissionsskat'!G34/Kvotesalg!G8</f>
        <v>209.70877130749315</v>
      </c>
      <c r="H10" s="7">
        <f>1000*'CO2-emissionsskat'!H34/Kvotesalg!H8</f>
        <v>181.12637502422831</v>
      </c>
      <c r="I10" s="7">
        <f>1000*'CO2-emissionsskat'!I34/Kvotesalg!I8</f>
        <v>222.56589216829641</v>
      </c>
      <c r="J10" s="7">
        <f>1000*'CO2-emissionsskat'!J34/Kvotesalg!J8</f>
        <v>477.98529573137279</v>
      </c>
      <c r="K10" s="7">
        <f>1000*'CO2-emissionsskat'!K34/Kvotesalg!K8</f>
        <v>537.94129392971251</v>
      </c>
      <c r="L10" s="7">
        <f>1000*'CO2-emissionsskat'!L34/Kvotesalg!L8</f>
        <v>671.47932452911891</v>
      </c>
    </row>
  </sheetData>
  <mergeCells count="3">
    <mergeCell ref="A1:L1"/>
    <mergeCell ref="A3:L3"/>
    <mergeCell ref="A8:L8"/>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Tildelte kvoter</vt:lpstr>
      <vt:lpstr>Verificerede emissioner</vt:lpstr>
      <vt:lpstr>Kvotekøbsbehov</vt:lpstr>
      <vt:lpstr>CO2-emissionsskat</vt:lpstr>
      <vt:lpstr>Kvotesalg</vt:lpstr>
      <vt:lpstr>Kvotepris</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Ingeborg Vind</dc:creator>
  <cp:lastModifiedBy>Jonas Foged Svendsen</cp:lastModifiedBy>
  <cp:lastPrinted>2024-08-01T14:45:25Z</cp:lastPrinted>
  <dcterms:created xsi:type="dcterms:W3CDTF">2022-06-17T09:56:14Z</dcterms:created>
  <dcterms:modified xsi:type="dcterms:W3CDTF">2026-01-15T10:46:15Z</dcterms:modified>
</cp:coreProperties>
</file>